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86" windowWidth="21930" windowHeight="12765" activeTab="0"/>
  </bookViews>
  <sheets>
    <sheet name="F-2" sheetId="1" r:id="rId1"/>
    <sheet name="Метаданные" sheetId="2" r:id="rId2"/>
  </sheets>
  <definedNames>
    <definedName name="_xlnm.Print_Area" localSheetId="0">'F-2'!$A$1:$Z$77</definedName>
  </definedNames>
  <calcPr fullCalcOnLoad="1"/>
</workbook>
</file>

<file path=xl/sharedStrings.xml><?xml version="1.0" encoding="utf-8"?>
<sst xmlns="http://schemas.openxmlformats.org/spreadsheetml/2006/main" count="195" uniqueCount="79">
  <si>
    <t>%</t>
  </si>
  <si>
    <t>Единица</t>
  </si>
  <si>
    <t xml:space="preserve">Потребление азотных удобрений </t>
  </si>
  <si>
    <t>1000 т N</t>
  </si>
  <si>
    <t>Потребление минеральных  удобрений</t>
  </si>
  <si>
    <t>кг N / га</t>
  </si>
  <si>
    <t>Потребление фосфатных удобрений</t>
  </si>
  <si>
    <t>Потребление калийных удобрений</t>
  </si>
  <si>
    <t>Площади обработанные минеральными удобрениями</t>
  </si>
  <si>
    <t>млн. га</t>
  </si>
  <si>
    <t>Продажа минеральных удобрений</t>
  </si>
  <si>
    <t>Продажа минеральных удобрений  фермерам</t>
  </si>
  <si>
    <t>1000 т</t>
  </si>
  <si>
    <t>кг / га</t>
  </si>
  <si>
    <t>Площади, обработанные органическими удобрениями</t>
  </si>
  <si>
    <t>Общая площадь для культуры</t>
  </si>
  <si>
    <t>из них площади обработанные удобрениями</t>
  </si>
  <si>
    <t xml:space="preserve">Потребление удобрений </t>
  </si>
  <si>
    <t>Общее потребление органических удобрений</t>
  </si>
  <si>
    <t xml:space="preserve">Потребление микроудобрений </t>
  </si>
  <si>
    <t xml:space="preserve">1000 т  </t>
  </si>
  <si>
    <t>-</t>
  </si>
  <si>
    <t>розничная</t>
  </si>
  <si>
    <t>1000 тенге</t>
  </si>
  <si>
    <t>оптовая</t>
  </si>
  <si>
    <t>Внесение минеральных и  органических удобрений</t>
  </si>
  <si>
    <t>Потребление удобрений на единицу площади  (Строка 43 / строка 41)</t>
  </si>
  <si>
    <t>Потребление удобрений на единицу площади  (Строка 31 / строка 28)</t>
  </si>
  <si>
    <t>Посевная площадь сельскохозяйственных культур</t>
  </si>
  <si>
    <t>Доля площади, обработанных минеральными удобрениями, в общей посевной площади 
(Строка 12 / строка 1)</t>
  </si>
  <si>
    <t>Доля площади, обработанных органическими удобрениями, в общей посевной площади сельскохозяйственных земель
(Строка 27 / строка 1)</t>
  </si>
  <si>
    <t>Потребление азотных удобрений на единицу посевной площади сельскохозяйственных земель
(Строка 2 / строка 1)</t>
  </si>
  <si>
    <t>Потребление фосфатных удобрений на единицу посевной площади  сельскохозяйственных земель
 (Строка 4 / строка 1)</t>
  </si>
  <si>
    <t>Потребление калийных удобрений на единицу посевной площади сельскохозяйственных земель
 (Строка 6 / строка 1)</t>
  </si>
  <si>
    <t xml:space="preserve">Потребление микроудобрений  на единицу посевной площади сельскохозяйственных земель (Строка 8 / строка 1)      </t>
  </si>
  <si>
    <t>Потребление органических удобрений  на единицу посевной  площади сельскохозяйственных земель    
(Строка 25 / строка 1)</t>
  </si>
  <si>
    <t xml:space="preserve"> Доля обрабатываемой площади удобрениями в общей  посевной площади сельскохозяйственных земель   (Строка 35 / строка 34)</t>
  </si>
  <si>
    <t xml:space="preserve"> Доля обрабатываемой площади удобрениями в общей  посевной площади сельскохозяйственных земель   (Строка 29 / строка 28)</t>
  </si>
  <si>
    <t>Потребление удобрений на единицу  посевной площади сельскохозяйственных земель  
(Строка 37/ строка 34)</t>
  </si>
  <si>
    <t xml:space="preserve"> Доля обрабатываемой площади удобрениями в общей  посевной площади сельскохозяйственных земель   
(Строка 41 / строка 40)</t>
  </si>
  <si>
    <t>кг минер удобрений/ га</t>
  </si>
  <si>
    <t xml:space="preserve"> Доля обрабатываемой площади удобрениями в общей  посевной площади культуры 
(Строка 31 / строка 30)</t>
  </si>
  <si>
    <t>Потребление удобрений на единицу  посевной площади культуры
(Строка 33 / строка 30)</t>
  </si>
  <si>
    <t xml:space="preserve">Потребление удобрений для конкретного вида культур: ЗЕРНОВЫЕ культуры (минеральные) </t>
  </si>
  <si>
    <t xml:space="preserve">Потребление удобрений для конкретного вида культур: ТЕХНИЧЕСКИЕ культуры (минеральные) </t>
  </si>
  <si>
    <t xml:space="preserve">Потребление удобрений для конкретного вида культур: ЗЕРНОВЫЕ культуры (органические) </t>
  </si>
  <si>
    <t xml:space="preserve">Потребление удобрений для конкретного вида культур: ТЕХНИЧЕСКИЕ культуры (органические) </t>
  </si>
  <si>
    <t xml:space="preserve">Данные с 2010 года рассчитаны по всем категориям хозяйств </t>
  </si>
  <si>
    <t>Показатель</t>
  </si>
  <si>
    <t>Определение показателя</t>
  </si>
  <si>
    <t xml:space="preserve">Внесение минеральных и  органических удобрений - дает возможность оценить влияние, оказываемое на окружающую среду через внесение удобрений (аккумуляция избыточного количества биогенных веществ в почве, обусловленное этим загрязнение поверхностных и подземных вод, а также миграцию биогенных элементов по трофическим цепям и их проникновение в другие компоненты окружающей среды). Показатель отражает количество внесенных минеральных и органических удобрений на единицу площади обрабатываемых земель и многолетних насаждений. </t>
  </si>
  <si>
    <t>Единица измерения</t>
  </si>
  <si>
    <t>Измеряется в килограммах на гектар для минеральных удобрений и в тоннах на гектар для органических удобрений.</t>
  </si>
  <si>
    <t xml:space="preserve">Периодичность </t>
  </si>
  <si>
    <t>годовая</t>
  </si>
  <si>
    <t>Источник информации</t>
  </si>
  <si>
    <t>Ответственным государственным органом по формированию данных по внесению минеральных и органических удобрений является БНС АСПИР РК. Информация формируется раз в год по итогам общегосударственных статистических наблюдении по формам: «О сборе урожая сельскохозяйственных культур» (индекс формы – 29-сх, годовая) и «О сборе урожая сельскохозяйственных культур в мелких крестьянских или фермерских хозяйствах и хозяйствах населения» (индекс формы – А-005, годовая).</t>
  </si>
  <si>
    <t>Уровень агрегирования</t>
  </si>
  <si>
    <t>по Республике Казахстан</t>
  </si>
  <si>
    <t>Методология/
методика расчета</t>
  </si>
  <si>
    <t xml:space="preserve">Показатель количества минеральных удобрений формируется в пересчете на 100% содержание питательных веществ. Данные о проценте содержания питательного вещества, как правило, содержатся в сопроводительных документах заводов-поставщиков, отделений, баз, складов – из счетов, платежных требований и сертификатов.
Для недопущения двойного учета удобрений в физическом весе, по сложным удобрениям (например, нитрофоска) количество удобрений в физическом весе указывается только по азотным удобрениям, а в питательном – по азотным, фосфорным и другим. Для получения данных по всем категориям хозяйств проводят выборочные наблюдения по использованию удобрений в крестьянских или фермерских хозяйствах и хозяйствах населения.
</t>
  </si>
  <si>
    <t>Сопутствующие показатели</t>
  </si>
  <si>
    <t>1) Потребление органических удобрений 2) Потребление удобрений для конкретного вида культур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</si>
  <si>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</si>
  <si>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</si>
  <si>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</si>
  <si>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</si>
  <si>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</si>
  <si>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</si>
  <si>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 xml:space="preserve"> - </t>
  </si>
  <si>
    <t>ОЭСР-I-8a</t>
  </si>
  <si>
    <t>Потребление органических удобрений (сельскохозяйственные предприятия)</t>
  </si>
  <si>
    <r>
      <t>1000 т P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O</t>
    </r>
    <r>
      <rPr>
        <vertAlign val="subscript"/>
        <sz val="11"/>
        <color indexed="8"/>
        <rFont val="Roboto"/>
        <family val="0"/>
      </rPr>
      <t>5</t>
    </r>
  </si>
  <si>
    <r>
      <t>кг P</t>
    </r>
    <r>
      <rPr>
        <i/>
        <vertAlign val="subscript"/>
        <sz val="11"/>
        <rFont val="Roboto"/>
        <family val="0"/>
      </rPr>
      <t>2</t>
    </r>
    <r>
      <rPr>
        <i/>
        <sz val="11"/>
        <rFont val="Roboto"/>
        <family val="0"/>
      </rPr>
      <t>O</t>
    </r>
    <r>
      <rPr>
        <i/>
        <vertAlign val="subscript"/>
        <sz val="11"/>
        <rFont val="Roboto"/>
        <family val="0"/>
      </rPr>
      <t>5</t>
    </r>
    <r>
      <rPr>
        <i/>
        <sz val="11"/>
        <rFont val="Roboto"/>
        <family val="0"/>
      </rPr>
      <t xml:space="preserve"> / га</t>
    </r>
  </si>
  <si>
    <r>
      <t>1000 т K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0</t>
    </r>
  </si>
  <si>
    <r>
      <t>кг K</t>
    </r>
    <r>
      <rPr>
        <i/>
        <vertAlign val="subscript"/>
        <sz val="11"/>
        <rFont val="Roboto"/>
        <family val="0"/>
      </rPr>
      <t>2</t>
    </r>
    <r>
      <rPr>
        <i/>
        <sz val="11"/>
        <rFont val="Roboto"/>
        <family val="0"/>
      </rPr>
      <t>0 / га</t>
    </r>
  </si>
  <si>
    <r>
      <t xml:space="preserve">Общий объем потребления минеральных удобрений    </t>
    </r>
    <r>
      <rPr>
        <sz val="11"/>
        <rFont val="Roboto"/>
        <family val="0"/>
      </rPr>
      <t>(Строки 2 + 4 + 6)</t>
    </r>
  </si>
  <si>
    <r>
      <t>1000 т N, P</t>
    </r>
    <r>
      <rPr>
        <vertAlign val="subscript"/>
        <sz val="11"/>
        <rFont val="Roboto"/>
        <family val="0"/>
      </rPr>
      <t>2</t>
    </r>
    <r>
      <rPr>
        <sz val="11"/>
        <rFont val="Roboto"/>
        <family val="0"/>
      </rPr>
      <t>O</t>
    </r>
    <r>
      <rPr>
        <vertAlign val="subscript"/>
        <sz val="11"/>
        <rFont val="Roboto"/>
        <family val="0"/>
      </rPr>
      <t>5</t>
    </r>
    <r>
      <rPr>
        <sz val="11"/>
        <rFont val="Roboto"/>
        <family val="0"/>
      </rPr>
      <t xml:space="preserve"> и K</t>
    </r>
    <r>
      <rPr>
        <vertAlign val="subscript"/>
        <sz val="11"/>
        <rFont val="Roboto"/>
        <family val="0"/>
      </rPr>
      <t>2</t>
    </r>
    <r>
      <rPr>
        <sz val="11"/>
        <rFont val="Roboto"/>
        <family val="0"/>
      </rPr>
      <t>O</t>
    </r>
  </si>
  <si>
    <r>
      <t xml:space="preserve">Объем потребления минеральных удобрений  на единицу посевной площади сельскохозяйственных земель
</t>
    </r>
    <r>
      <rPr>
        <i/>
        <sz val="11"/>
        <rFont val="Roboto"/>
        <family val="0"/>
      </rPr>
      <t>(Строка 10 / строка 1)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</si>
</sst>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_-* #,##0\ &quot;Kč&quot;_-;\-* #,##0\ &quot;Kč&quot;_-;_-* &quot;-&quot;\ &quot;Kč&quot;_-;_-@_-"/>
    <numFmt numFmtId="175" formatCode="_-* #,##0\ _K_č_-;\-* #,##0\ _K_č_-;_-* &quot;-&quot;\ _K_č_-;_-@_-"/>
    <numFmt numFmtId="176" formatCode="_-* #,##0.00\ &quot;Kč&quot;_-;\-* #,##0.00\ &quot;Kč&quot;_-;_-* &quot;-&quot;??\ &quot;Kč&quot;_-;_-@_-"/>
    <numFmt numFmtId="177" formatCode="_-* #,##0.00\ _K_č_-;\-* #,##0.00\ _K_č_-;_-* &quot;-&quot;??\ _K_č_-;_-@_-"/>
    <numFmt numFmtId="178" formatCode="0.0%"/>
    <numFmt numFmtId="179" formatCode="0.0;[Red]0.0"/>
    <numFmt numFmtId="180" formatCode="0.00;[Red]0.00"/>
    <numFmt numFmtId="181" formatCode="#,##0.0;[Red]#,##0.0"/>
    <numFmt numFmtId="182" formatCode="0.000;[Red]0.000"/>
    <numFmt numFmtId="183" formatCode="0.0000;[Red]0.0000"/>
    <numFmt numFmtId="184" formatCode="0;[Red]0"/>
    <numFmt numFmtId="185" formatCode="0.000"/>
    <numFmt numFmtId="186" formatCode="0.0000"/>
    <numFmt numFmtId="187" formatCode="0.0"/>
    <numFmt numFmtId="188" formatCode="#,##0.0"/>
    <numFmt numFmtId="189" formatCode="###\ ###\ ###\ 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b/>
      <sz val="12"/>
      <name val="Roboto"/>
      <family val="0"/>
    </font>
    <font>
      <sz val="12"/>
      <name val="Roboto"/>
      <family val="0"/>
    </font>
    <font>
      <sz val="11"/>
      <color indexed="8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i/>
      <sz val="12"/>
      <name val="Roboto"/>
      <family val="0"/>
    </font>
    <font>
      <vertAlign val="subscript"/>
      <sz val="11"/>
      <color indexed="8"/>
      <name val="Roboto"/>
      <family val="0"/>
    </font>
    <font>
      <i/>
      <vertAlign val="subscript"/>
      <sz val="11"/>
      <name val="Roboto"/>
      <family val="0"/>
    </font>
    <font>
      <i/>
      <sz val="11"/>
      <color indexed="8"/>
      <name val="Roboto"/>
      <family val="0"/>
    </font>
    <font>
      <vertAlign val="subscript"/>
      <sz val="11"/>
      <name val="Roboto"/>
      <family val="0"/>
    </font>
    <font>
      <b/>
      <i/>
      <sz val="11"/>
      <name val="Roboto"/>
      <family val="0"/>
    </font>
    <font>
      <b/>
      <sz val="11"/>
      <color indexed="8"/>
      <name val="Roboto"/>
      <family val="0"/>
    </font>
    <font>
      <b/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1"/>
      <color theme="1"/>
      <name val="Robot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4" fontId="0" fillId="33" borderId="10" xfId="0" applyNumberForma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7" fontId="0" fillId="0" borderId="10" xfId="0" applyNumberFormat="1" applyBorder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wrapText="1"/>
    </xf>
    <xf numFmtId="179" fontId="5" fillId="8" borderId="10" xfId="0" applyNumberFormat="1" applyFont="1" applyFill="1" applyBorder="1" applyAlignment="1">
      <alignment horizontal="right" wrapText="1"/>
    </xf>
    <xf numFmtId="184" fontId="5" fillId="8" borderId="10" xfId="0" applyNumberFormat="1" applyFont="1" applyFill="1" applyBorder="1" applyAlignment="1">
      <alignment horizontal="right" wrapText="1"/>
    </xf>
    <xf numFmtId="0" fontId="52" fillId="8" borderId="10" xfId="0" applyFont="1" applyFill="1" applyBorder="1" applyAlignment="1">
      <alignment/>
    </xf>
    <xf numFmtId="179" fontId="5" fillId="8" borderId="11" xfId="0" applyNumberFormat="1" applyFont="1" applyFill="1" applyBorder="1" applyAlignment="1">
      <alignment horizontal="right" wrapText="1"/>
    </xf>
    <xf numFmtId="184" fontId="52" fillId="8" borderId="10" xfId="0" applyNumberFormat="1" applyFont="1" applyFill="1" applyBorder="1" applyAlignment="1">
      <alignment/>
    </xf>
    <xf numFmtId="0" fontId="52" fillId="8" borderId="10" xfId="0" applyFont="1" applyFill="1" applyBorder="1" applyAlignment="1">
      <alignment horizontal="right"/>
    </xf>
    <xf numFmtId="0" fontId="4" fillId="34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179" fontId="52" fillId="8" borderId="10" xfId="0" applyNumberFormat="1" applyFont="1" applyFill="1" applyBorder="1" applyAlignment="1">
      <alignment horizontal="right"/>
    </xf>
    <xf numFmtId="187" fontId="52" fillId="8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right" wrapText="1"/>
    </xf>
    <xf numFmtId="0" fontId="8" fillId="34" borderId="0" xfId="0" applyFont="1" applyFill="1" applyAlignment="1">
      <alignment/>
    </xf>
    <xf numFmtId="179" fontId="5" fillId="36" borderId="10" xfId="0" applyNumberFormat="1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right"/>
    </xf>
    <xf numFmtId="179" fontId="5" fillId="36" borderId="12" xfId="0" applyNumberFormat="1" applyFont="1" applyFill="1" applyBorder="1" applyAlignment="1">
      <alignment horizontal="right" wrapText="1"/>
    </xf>
    <xf numFmtId="180" fontId="5" fillId="36" borderId="10" xfId="0" applyNumberFormat="1" applyFont="1" applyFill="1" applyBorder="1" applyAlignment="1">
      <alignment horizontal="right" wrapText="1"/>
    </xf>
    <xf numFmtId="180" fontId="52" fillId="36" borderId="10" xfId="0" applyNumberFormat="1" applyFont="1" applyFill="1" applyBorder="1" applyAlignment="1">
      <alignment horizontal="right"/>
    </xf>
    <xf numFmtId="180" fontId="5" fillId="36" borderId="13" xfId="0" applyNumberFormat="1" applyFont="1" applyFill="1" applyBorder="1" applyAlignment="1">
      <alignment horizontal="right" wrapText="1"/>
    </xf>
    <xf numFmtId="185" fontId="7" fillId="35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187" fontId="6" fillId="35" borderId="10" xfId="0" applyNumberFormat="1" applyFont="1" applyFill="1" applyBorder="1" applyAlignment="1">
      <alignment horizontal="right" wrapText="1"/>
    </xf>
    <xf numFmtId="0" fontId="13" fillId="34" borderId="10" xfId="0" applyFont="1" applyFill="1" applyBorder="1" applyAlignment="1">
      <alignment horizontal="left" wrapText="1"/>
    </xf>
    <xf numFmtId="2" fontId="6" fillId="35" borderId="10" xfId="0" applyNumberFormat="1" applyFont="1" applyFill="1" applyBorder="1" applyAlignment="1">
      <alignment horizontal="right" wrapText="1"/>
    </xf>
    <xf numFmtId="180" fontId="14" fillId="36" borderId="10" xfId="0" applyNumberFormat="1" applyFont="1" applyFill="1" applyBorder="1" applyAlignment="1">
      <alignment horizontal="right" wrapText="1"/>
    </xf>
    <xf numFmtId="180" fontId="14" fillId="36" borderId="13" xfId="0" applyNumberFormat="1" applyFont="1" applyFill="1" applyBorder="1" applyAlignment="1">
      <alignment horizontal="right" wrapText="1"/>
    </xf>
    <xf numFmtId="180" fontId="53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178" fontId="6" fillId="35" borderId="10" xfId="58" applyNumberFormat="1" applyFont="1" applyFill="1" applyBorder="1" applyAlignment="1">
      <alignment horizontal="right" wrapText="1"/>
    </xf>
    <xf numFmtId="0" fontId="5" fillId="36" borderId="10" xfId="0" applyFont="1" applyFill="1" applyBorder="1" applyAlignment="1">
      <alignment horizontal="right" wrapText="1"/>
    </xf>
    <xf numFmtId="3" fontId="52" fillId="36" borderId="10" xfId="0" applyNumberFormat="1" applyFont="1" applyFill="1" applyBorder="1" applyAlignment="1">
      <alignment horizontal="right"/>
    </xf>
    <xf numFmtId="0" fontId="2" fillId="34" borderId="14" xfId="0" applyFont="1" applyFill="1" applyBorder="1" applyAlignment="1">
      <alignment horizontal="center"/>
    </xf>
    <xf numFmtId="3" fontId="5" fillId="36" borderId="10" xfId="0" applyNumberFormat="1" applyFont="1" applyFill="1" applyBorder="1" applyAlignment="1">
      <alignment horizontal="right" wrapText="1"/>
    </xf>
    <xf numFmtId="3" fontId="52" fillId="36" borderId="11" xfId="0" applyNumberFormat="1" applyFont="1" applyFill="1" applyBorder="1" applyAlignment="1">
      <alignment horizontal="right"/>
    </xf>
    <xf numFmtId="3" fontId="52" fillId="36" borderId="10" xfId="0" applyNumberFormat="1" applyFont="1" applyFill="1" applyBorder="1" applyAlignment="1">
      <alignment horizontal="right" wrapText="1"/>
    </xf>
    <xf numFmtId="0" fontId="2" fillId="8" borderId="10" xfId="0" applyFont="1" applyFill="1" applyBorder="1" applyAlignment="1">
      <alignment horizontal="right" wrapText="1"/>
    </xf>
    <xf numFmtId="188" fontId="5" fillId="36" borderId="10" xfId="0" applyNumberFormat="1" applyFont="1" applyFill="1" applyBorder="1" applyAlignment="1">
      <alignment horizontal="right" wrapText="1"/>
    </xf>
    <xf numFmtId="188" fontId="52" fillId="36" borderId="10" xfId="0" applyNumberFormat="1" applyFont="1" applyFill="1" applyBorder="1" applyAlignment="1">
      <alignment horizontal="right"/>
    </xf>
    <xf numFmtId="188" fontId="52" fillId="36" borderId="11" xfId="0" applyNumberFormat="1" applyFont="1" applyFill="1" applyBorder="1" applyAlignment="1">
      <alignment horizontal="right"/>
    </xf>
    <xf numFmtId="188" fontId="2" fillId="8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182" fontId="5" fillId="36" borderId="10" xfId="0" applyNumberFormat="1" applyFont="1" applyFill="1" applyBorder="1" applyAlignment="1">
      <alignment horizontal="right" wrapText="1"/>
    </xf>
    <xf numFmtId="182" fontId="52" fillId="36" borderId="10" xfId="0" applyNumberFormat="1" applyFont="1" applyFill="1" applyBorder="1" applyAlignment="1">
      <alignment horizontal="right"/>
    </xf>
    <xf numFmtId="182" fontId="5" fillId="36" borderId="11" xfId="0" applyNumberFormat="1" applyFont="1" applyFill="1" applyBorder="1" applyAlignment="1">
      <alignment horizontal="right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10" fontId="2" fillId="35" borderId="15" xfId="0" applyNumberFormat="1" applyFont="1" applyFill="1" applyBorder="1" applyAlignment="1">
      <alignment horizontal="right" vertical="center" wrapText="1"/>
    </xf>
    <xf numFmtId="178" fontId="2" fillId="35" borderId="15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80" fontId="52" fillId="8" borderId="10" xfId="0" applyNumberFormat="1" applyFont="1" applyFill="1" applyBorder="1" applyAlignment="1">
      <alignment horizontal="right" wrapText="1"/>
    </xf>
    <xf numFmtId="180" fontId="52" fillId="8" borderId="10" xfId="0" applyNumberFormat="1" applyFont="1" applyFill="1" applyBorder="1" applyAlignment="1">
      <alignment horizontal="right"/>
    </xf>
    <xf numFmtId="180" fontId="52" fillId="8" borderId="11" xfId="0" applyNumberFormat="1" applyFont="1" applyFill="1" applyBorder="1" applyAlignment="1">
      <alignment horizontal="right"/>
    </xf>
    <xf numFmtId="180" fontId="2" fillId="8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52" fillId="8" borderId="10" xfId="0" applyNumberFormat="1" applyFont="1" applyFill="1" applyBorder="1" applyAlignment="1">
      <alignment horizontal="right"/>
    </xf>
    <xf numFmtId="2" fontId="52" fillId="8" borderId="11" xfId="0" applyNumberFormat="1" applyFont="1" applyFill="1" applyBorder="1" applyAlignment="1">
      <alignment horizontal="right"/>
    </xf>
    <xf numFmtId="0" fontId="52" fillId="8" borderId="10" xfId="0" applyFont="1" applyFill="1" applyBorder="1" applyAlignment="1">
      <alignment horizontal="right" wrapText="1"/>
    </xf>
    <xf numFmtId="178" fontId="2" fillId="35" borderId="10" xfId="0" applyNumberFormat="1" applyFont="1" applyFill="1" applyBorder="1" applyAlignment="1">
      <alignment horizontal="right" wrapText="1"/>
    </xf>
    <xf numFmtId="179" fontId="2" fillId="8" borderId="10" xfId="0" applyNumberFormat="1" applyFont="1" applyFill="1" applyBorder="1" applyAlignment="1">
      <alignment horizontal="right" wrapText="1"/>
    </xf>
    <xf numFmtId="180" fontId="5" fillId="36" borderId="16" xfId="0" applyNumberFormat="1" applyFont="1" applyFill="1" applyBorder="1" applyAlignment="1">
      <alignment horizontal="right" wrapText="1"/>
    </xf>
    <xf numFmtId="0" fontId="52" fillId="36" borderId="16" xfId="0" applyFont="1" applyFill="1" applyBorder="1" applyAlignment="1">
      <alignment horizontal="right"/>
    </xf>
    <xf numFmtId="180" fontId="52" fillId="36" borderId="17" xfId="0" applyNumberFormat="1" applyFont="1" applyFill="1" applyBorder="1" applyAlignment="1">
      <alignment horizontal="right"/>
    </xf>
    <xf numFmtId="180" fontId="52" fillId="36" borderId="16" xfId="0" applyNumberFormat="1" applyFont="1" applyFill="1" applyBorder="1" applyAlignment="1">
      <alignment horizontal="right"/>
    </xf>
    <xf numFmtId="180" fontId="52" fillId="8" borderId="11" xfId="0" applyNumberFormat="1" applyFont="1" applyFill="1" applyBorder="1" applyAlignment="1">
      <alignment horizontal="right" wrapText="1"/>
    </xf>
    <xf numFmtId="182" fontId="52" fillId="8" borderId="10" xfId="0" applyNumberFormat="1" applyFont="1" applyFill="1" applyBorder="1" applyAlignment="1">
      <alignment horizontal="right" wrapText="1"/>
    </xf>
    <xf numFmtId="182" fontId="2" fillId="8" borderId="10" xfId="0" applyNumberFormat="1" applyFont="1" applyFill="1" applyBorder="1" applyAlignment="1">
      <alignment horizontal="right" wrapText="1"/>
    </xf>
    <xf numFmtId="0" fontId="52" fillId="8" borderId="11" xfId="0" applyFont="1" applyFill="1" applyBorder="1" applyAlignment="1">
      <alignment horizontal="right"/>
    </xf>
    <xf numFmtId="187" fontId="2" fillId="8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10" fontId="2" fillId="35" borderId="10" xfId="0" applyNumberFormat="1" applyFont="1" applyFill="1" applyBorder="1" applyAlignment="1">
      <alignment horizontal="right" wrapText="1"/>
    </xf>
    <xf numFmtId="180" fontId="52" fillId="36" borderId="11" xfId="0" applyNumberFormat="1" applyFont="1" applyFill="1" applyBorder="1" applyAlignment="1">
      <alignment horizontal="right"/>
    </xf>
    <xf numFmtId="183" fontId="5" fillId="36" borderId="10" xfId="0" applyNumberFormat="1" applyFont="1" applyFill="1" applyBorder="1" applyAlignment="1">
      <alignment horizontal="right" wrapText="1"/>
    </xf>
    <xf numFmtId="182" fontId="52" fillId="8" borderId="10" xfId="0" applyNumberFormat="1" applyFont="1" applyFill="1" applyBorder="1" applyAlignment="1">
      <alignment horizontal="right"/>
    </xf>
    <xf numFmtId="182" fontId="52" fillId="8" borderId="11" xfId="0" applyNumberFormat="1" applyFont="1" applyFill="1" applyBorder="1" applyAlignment="1">
      <alignment horizontal="right"/>
    </xf>
    <xf numFmtId="185" fontId="52" fillId="8" borderId="10" xfId="0" applyNumberFormat="1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15" fillId="34" borderId="0" xfId="0" applyFont="1" applyFill="1" applyAlignment="1">
      <alignment horizontal="center"/>
    </xf>
    <xf numFmtId="0" fontId="6" fillId="37" borderId="11" xfId="0" applyFont="1" applyFill="1" applyBorder="1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3" fillId="8" borderId="18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wrapText="1"/>
    </xf>
    <xf numFmtId="0" fontId="6" fillId="37" borderId="18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tabSelected="1" zoomScale="60" zoomScaleNormal="60" zoomScalePageLayoutView="0" workbookViewId="0" topLeftCell="A1">
      <selection activeCell="Z17" sqref="Z17"/>
    </sheetView>
  </sheetViews>
  <sheetFormatPr defaultColWidth="11.421875" defaultRowHeight="15"/>
  <cols>
    <col min="1" max="1" width="5.140625" style="6" customWidth="1"/>
    <col min="2" max="2" width="56.28125" style="6" customWidth="1"/>
    <col min="3" max="3" width="11.7109375" style="6" customWidth="1"/>
    <col min="4" max="13" width="11.28125" style="6" customWidth="1"/>
    <col min="14" max="14" width="12.28125" style="6" customWidth="1"/>
    <col min="15" max="15" width="13.421875" style="6" customWidth="1"/>
    <col min="16" max="16" width="12.7109375" style="6" customWidth="1"/>
    <col min="17" max="17" width="13.421875" style="6" customWidth="1"/>
    <col min="18" max="18" width="13.8515625" style="6" customWidth="1"/>
    <col min="19" max="19" width="12.421875" style="6" customWidth="1"/>
    <col min="20" max="20" width="13.00390625" style="6" customWidth="1"/>
    <col min="21" max="21" width="16.28125" style="6" customWidth="1"/>
    <col min="22" max="22" width="14.140625" style="6" customWidth="1"/>
    <col min="23" max="23" width="13.140625" style="6" customWidth="1"/>
    <col min="24" max="24" width="13.421875" style="6" customWidth="1"/>
    <col min="25" max="25" width="14.57421875" style="6" customWidth="1"/>
    <col min="26" max="26" width="12.421875" style="6" bestFit="1" customWidth="1"/>
    <col min="27" max="16384" width="11.421875" style="6" customWidth="1"/>
  </cols>
  <sheetData>
    <row r="1" spans="2:26" ht="18.75" customHeight="1">
      <c r="B1" s="101" t="s">
        <v>25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s="9" customFormat="1" ht="15">
      <c r="A2" s="7"/>
      <c r="B2" s="8"/>
      <c r="C2" s="8" t="s">
        <v>1</v>
      </c>
      <c r="D2" s="8">
        <v>2000</v>
      </c>
      <c r="E2" s="8">
        <v>2001</v>
      </c>
      <c r="F2" s="8">
        <v>2002</v>
      </c>
      <c r="G2" s="8">
        <v>2003</v>
      </c>
      <c r="H2" s="8">
        <v>2004</v>
      </c>
      <c r="I2" s="8">
        <v>2005</v>
      </c>
      <c r="J2" s="8">
        <v>2006</v>
      </c>
      <c r="K2" s="8">
        <v>2007</v>
      </c>
      <c r="L2" s="8">
        <v>2008</v>
      </c>
      <c r="M2" s="8">
        <v>2009</v>
      </c>
      <c r="N2" s="8">
        <v>2010</v>
      </c>
      <c r="O2" s="8">
        <v>2011</v>
      </c>
      <c r="P2" s="8">
        <v>2012</v>
      </c>
      <c r="Q2" s="8">
        <v>2013</v>
      </c>
      <c r="R2" s="8">
        <v>2014</v>
      </c>
      <c r="S2" s="8">
        <v>2015</v>
      </c>
      <c r="T2" s="8">
        <v>2016</v>
      </c>
      <c r="U2" s="8">
        <v>2017</v>
      </c>
      <c r="V2" s="8">
        <v>2018</v>
      </c>
      <c r="W2" s="8">
        <v>2019</v>
      </c>
      <c r="X2" s="8">
        <v>2020</v>
      </c>
      <c r="Y2" s="8">
        <v>2021</v>
      </c>
      <c r="Z2" s="8">
        <v>2022</v>
      </c>
    </row>
    <row r="3" spans="1:26" s="9" customFormat="1" ht="29.25" customHeight="1">
      <c r="A3" s="10">
        <v>1</v>
      </c>
      <c r="B3" s="11" t="s">
        <v>28</v>
      </c>
      <c r="C3" s="12" t="s">
        <v>9</v>
      </c>
      <c r="D3" s="13">
        <v>16.2</v>
      </c>
      <c r="E3" s="13">
        <v>16.8</v>
      </c>
      <c r="F3" s="13">
        <v>17.8</v>
      </c>
      <c r="G3" s="13">
        <v>17.5</v>
      </c>
      <c r="H3" s="14">
        <v>18</v>
      </c>
      <c r="I3" s="13">
        <v>18.4</v>
      </c>
      <c r="J3" s="13">
        <v>18.4</v>
      </c>
      <c r="K3" s="13">
        <v>19</v>
      </c>
      <c r="L3" s="13">
        <v>20.1</v>
      </c>
      <c r="M3" s="13">
        <v>21.4</v>
      </c>
      <c r="N3" s="13">
        <v>21.4</v>
      </c>
      <c r="O3" s="13">
        <v>21.1</v>
      </c>
      <c r="P3" s="15">
        <v>21.2</v>
      </c>
      <c r="Q3" s="16">
        <v>21.3</v>
      </c>
      <c r="R3" s="13">
        <v>21.2</v>
      </c>
      <c r="S3" s="17">
        <v>21</v>
      </c>
      <c r="T3" s="18">
        <v>21.5</v>
      </c>
      <c r="U3" s="18">
        <v>21.8</v>
      </c>
      <c r="V3" s="18">
        <v>21.9</v>
      </c>
      <c r="W3" s="18">
        <v>22.1</v>
      </c>
      <c r="X3" s="18">
        <v>22.6</v>
      </c>
      <c r="Y3" s="18">
        <v>22.9</v>
      </c>
      <c r="Z3" s="18">
        <v>23.1</v>
      </c>
    </row>
    <row r="4" spans="1:26" s="19" customFormat="1" ht="16.5" customHeight="1">
      <c r="A4" s="10"/>
      <c r="B4" s="99" t="s">
        <v>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9" customFormat="1" ht="22.5" customHeight="1">
      <c r="A5" s="10">
        <v>2</v>
      </c>
      <c r="B5" s="20" t="s">
        <v>2</v>
      </c>
      <c r="C5" s="12" t="s">
        <v>3</v>
      </c>
      <c r="D5" s="13">
        <v>9.47263</v>
      </c>
      <c r="E5" s="13">
        <v>9.363589999999999</v>
      </c>
      <c r="F5" s="13">
        <v>12.782329999999998</v>
      </c>
      <c r="G5" s="13">
        <v>19.64825</v>
      </c>
      <c r="H5" s="13">
        <v>24.776</v>
      </c>
      <c r="I5" s="13">
        <v>20.48687</v>
      </c>
      <c r="J5" s="13">
        <v>27.81599</v>
      </c>
      <c r="K5" s="13">
        <v>37.53166</v>
      </c>
      <c r="L5" s="13">
        <v>16.27386</v>
      </c>
      <c r="M5" s="13">
        <v>29.4683</v>
      </c>
      <c r="N5" s="13">
        <v>22.5</v>
      </c>
      <c r="O5" s="13">
        <v>23.9</v>
      </c>
      <c r="P5" s="21">
        <v>82</v>
      </c>
      <c r="Q5" s="13">
        <v>26.8</v>
      </c>
      <c r="R5" s="13">
        <v>28.6</v>
      </c>
      <c r="S5" s="18">
        <v>29.5</v>
      </c>
      <c r="T5" s="18">
        <v>59.6</v>
      </c>
      <c r="U5" s="18">
        <v>85.6</v>
      </c>
      <c r="V5" s="18">
        <v>81.2</v>
      </c>
      <c r="W5" s="18">
        <v>54.5</v>
      </c>
      <c r="X5" s="18">
        <v>74.4</v>
      </c>
      <c r="Y5" s="22">
        <v>81</v>
      </c>
      <c r="Z5" s="22">
        <v>71.4</v>
      </c>
    </row>
    <row r="6" spans="1:26" s="27" customFormat="1" ht="53.25" customHeight="1">
      <c r="A6" s="23">
        <v>3</v>
      </c>
      <c r="B6" s="24" t="s">
        <v>31</v>
      </c>
      <c r="C6" s="25" t="s">
        <v>5</v>
      </c>
      <c r="D6" s="26">
        <f aca="true" t="shared" si="0" ref="D6:Q6">IF(D5="","n/a",D5/D$3)</f>
        <v>0.5847302469135803</v>
      </c>
      <c r="E6" s="26">
        <f t="shared" si="0"/>
        <v>0.5573565476190475</v>
      </c>
      <c r="F6" s="26">
        <f t="shared" si="0"/>
        <v>0.718108426966292</v>
      </c>
      <c r="G6" s="26">
        <f t="shared" si="0"/>
        <v>1.122757142857143</v>
      </c>
      <c r="H6" s="26">
        <f t="shared" si="0"/>
        <v>1.3764444444444444</v>
      </c>
      <c r="I6" s="26">
        <f t="shared" si="0"/>
        <v>1.113416847826087</v>
      </c>
      <c r="J6" s="26">
        <f t="shared" si="0"/>
        <v>1.5117385869565219</v>
      </c>
      <c r="K6" s="26">
        <f t="shared" si="0"/>
        <v>1.9753505263157896</v>
      </c>
      <c r="L6" s="26">
        <f t="shared" si="0"/>
        <v>0.8096447761194029</v>
      </c>
      <c r="M6" s="26">
        <f t="shared" si="0"/>
        <v>1.3770233644859813</v>
      </c>
      <c r="N6" s="26">
        <f t="shared" si="0"/>
        <v>1.0514018691588787</v>
      </c>
      <c r="O6" s="26">
        <f t="shared" si="0"/>
        <v>1.1327014218009477</v>
      </c>
      <c r="P6" s="26">
        <f t="shared" si="0"/>
        <v>3.867924528301887</v>
      </c>
      <c r="Q6" s="26">
        <f t="shared" si="0"/>
        <v>1.2582159624413145</v>
      </c>
      <c r="R6" s="26">
        <f aca="true" t="shared" si="1" ref="R6:X6">IF(R5="","n/a",R5/R$3)</f>
        <v>1.349056603773585</v>
      </c>
      <c r="S6" s="26">
        <f t="shared" si="1"/>
        <v>1.4047619047619047</v>
      </c>
      <c r="T6" s="26">
        <f t="shared" si="1"/>
        <v>2.772093023255814</v>
      </c>
      <c r="U6" s="26">
        <f t="shared" si="1"/>
        <v>3.9266055045871555</v>
      </c>
      <c r="V6" s="26">
        <f t="shared" si="1"/>
        <v>3.707762557077626</v>
      </c>
      <c r="W6" s="26">
        <f t="shared" si="1"/>
        <v>2.4660633484162893</v>
      </c>
      <c r="X6" s="26">
        <f t="shared" si="1"/>
        <v>3.2920353982300887</v>
      </c>
      <c r="Y6" s="26">
        <f>IF(Y5="","n/a",Y5/Y$3)</f>
        <v>3.537117903930131</v>
      </c>
      <c r="Z6" s="26">
        <f>IF(Z5="","n/a",Z5/Z$3)</f>
        <v>3.090909090909091</v>
      </c>
    </row>
    <row r="7" spans="1:26" s="9" customFormat="1" ht="24" customHeight="1">
      <c r="A7" s="10">
        <v>4</v>
      </c>
      <c r="B7" s="20" t="s">
        <v>6</v>
      </c>
      <c r="C7" s="12" t="s">
        <v>72</v>
      </c>
      <c r="D7" s="28">
        <v>2.00541</v>
      </c>
      <c r="E7" s="28">
        <v>4.7</v>
      </c>
      <c r="F7" s="28">
        <v>10.665899999999999</v>
      </c>
      <c r="G7" s="28">
        <v>14.046120000000002</v>
      </c>
      <c r="H7" s="28">
        <v>13.87661</v>
      </c>
      <c r="I7" s="28">
        <v>16.86972</v>
      </c>
      <c r="J7" s="28">
        <v>13.4469</v>
      </c>
      <c r="K7" s="28">
        <v>20.51199</v>
      </c>
      <c r="L7" s="28">
        <v>14.414660000000001</v>
      </c>
      <c r="M7" s="28">
        <v>26.134499999999996</v>
      </c>
      <c r="N7" s="28">
        <v>13</v>
      </c>
      <c r="O7" s="28">
        <v>16.8</v>
      </c>
      <c r="P7" s="29">
        <v>19.7</v>
      </c>
      <c r="Q7" s="30">
        <v>21.2</v>
      </c>
      <c r="R7" s="28">
        <v>29.4</v>
      </c>
      <c r="S7" s="29">
        <v>29.3</v>
      </c>
      <c r="T7" s="29">
        <v>39.7</v>
      </c>
      <c r="U7" s="29">
        <v>56.4</v>
      </c>
      <c r="V7" s="29">
        <v>38.3</v>
      </c>
      <c r="W7" s="29">
        <v>29.4</v>
      </c>
      <c r="X7" s="29">
        <v>88.1</v>
      </c>
      <c r="Y7" s="29">
        <v>47.7</v>
      </c>
      <c r="Z7" s="29">
        <v>39.7</v>
      </c>
    </row>
    <row r="8" spans="1:26" s="27" customFormat="1" ht="51" customHeight="1">
      <c r="A8" s="23">
        <v>5</v>
      </c>
      <c r="B8" s="24" t="s">
        <v>32</v>
      </c>
      <c r="C8" s="25" t="s">
        <v>73</v>
      </c>
      <c r="D8" s="26">
        <f aca="true" t="shared" si="2" ref="D8:Q8">IF(D7="","n/a",D7/D$3)</f>
        <v>0.12379074074074074</v>
      </c>
      <c r="E8" s="26">
        <f t="shared" si="2"/>
        <v>0.27976190476190477</v>
      </c>
      <c r="F8" s="26">
        <f t="shared" si="2"/>
        <v>0.5992078651685392</v>
      </c>
      <c r="G8" s="26">
        <f t="shared" si="2"/>
        <v>0.8026354285714287</v>
      </c>
      <c r="H8" s="26">
        <f t="shared" si="2"/>
        <v>0.7709227777777777</v>
      </c>
      <c r="I8" s="26">
        <f t="shared" si="2"/>
        <v>0.9168326086956523</v>
      </c>
      <c r="J8" s="26">
        <f t="shared" si="2"/>
        <v>0.7308097826086957</v>
      </c>
      <c r="K8" s="26">
        <f t="shared" si="2"/>
        <v>1.0795784210526316</v>
      </c>
      <c r="L8" s="26">
        <f t="shared" si="2"/>
        <v>0.7171472636815921</v>
      </c>
      <c r="M8" s="26">
        <f t="shared" si="2"/>
        <v>1.2212383177570092</v>
      </c>
      <c r="N8" s="26">
        <f t="shared" si="2"/>
        <v>0.6074766355140188</v>
      </c>
      <c r="O8" s="26">
        <f t="shared" si="2"/>
        <v>0.7962085308056872</v>
      </c>
      <c r="P8" s="26">
        <f t="shared" si="2"/>
        <v>0.9292452830188679</v>
      </c>
      <c r="Q8" s="26">
        <f t="shared" si="2"/>
        <v>0.9953051643192488</v>
      </c>
      <c r="R8" s="26">
        <f aca="true" t="shared" si="3" ref="R8:W8">IF(R7="","n/a",R7/R$3)</f>
        <v>1.3867924528301887</v>
      </c>
      <c r="S8" s="26">
        <f t="shared" si="3"/>
        <v>1.3952380952380952</v>
      </c>
      <c r="T8" s="26">
        <f t="shared" si="3"/>
        <v>1.8465116279069769</v>
      </c>
      <c r="U8" s="26">
        <f t="shared" si="3"/>
        <v>2.5871559633027523</v>
      </c>
      <c r="V8" s="26">
        <f t="shared" si="3"/>
        <v>1.7488584474885844</v>
      </c>
      <c r="W8" s="26">
        <f t="shared" si="3"/>
        <v>1.330316742081448</v>
      </c>
      <c r="X8" s="26">
        <f>IF(X7="","n/a",X7/X$3)</f>
        <v>3.8982300884955747</v>
      </c>
      <c r="Y8" s="26">
        <f>IF(Y7="","n/a",Y7/Y$3)</f>
        <v>2.082969432314411</v>
      </c>
      <c r="Z8" s="26">
        <f>IF(Z7="","n/a",Z7/Z$3)</f>
        <v>1.7186147186147187</v>
      </c>
    </row>
    <row r="9" spans="1:26" s="9" customFormat="1" ht="29.25" customHeight="1">
      <c r="A9" s="10">
        <v>6</v>
      </c>
      <c r="B9" s="20" t="s">
        <v>7</v>
      </c>
      <c r="C9" s="12" t="s">
        <v>74</v>
      </c>
      <c r="D9" s="31">
        <v>0.009609999999999999</v>
      </c>
      <c r="E9" s="31">
        <v>0.04852</v>
      </c>
      <c r="F9" s="31">
        <v>0.1984</v>
      </c>
      <c r="G9" s="31">
        <v>0.03684</v>
      </c>
      <c r="H9" s="31">
        <v>3.37673</v>
      </c>
      <c r="I9" s="31">
        <v>0.12617</v>
      </c>
      <c r="J9" s="31">
        <v>0.21724000000000002</v>
      </c>
      <c r="K9" s="31">
        <v>0.9136700000000001</v>
      </c>
      <c r="L9" s="31">
        <v>0.24337</v>
      </c>
      <c r="M9" s="31">
        <v>0.7785</v>
      </c>
      <c r="N9" s="31">
        <v>2.27</v>
      </c>
      <c r="O9" s="31">
        <v>0.75</v>
      </c>
      <c r="P9" s="32">
        <v>0.51</v>
      </c>
      <c r="Q9" s="33">
        <v>0.43</v>
      </c>
      <c r="R9" s="31">
        <v>2.07</v>
      </c>
      <c r="S9" s="29">
        <v>1.41</v>
      </c>
      <c r="T9" s="29">
        <v>1.36</v>
      </c>
      <c r="U9" s="29">
        <v>3.4</v>
      </c>
      <c r="V9" s="29">
        <v>1.2</v>
      </c>
      <c r="W9" s="29">
        <v>1.7</v>
      </c>
      <c r="X9" s="29">
        <v>2.3</v>
      </c>
      <c r="Y9" s="29">
        <v>3.2</v>
      </c>
      <c r="Z9" s="29">
        <v>3.8</v>
      </c>
    </row>
    <row r="10" spans="1:26" s="27" customFormat="1" ht="66.75" customHeight="1">
      <c r="A10" s="23">
        <v>7</v>
      </c>
      <c r="B10" s="24" t="s">
        <v>33</v>
      </c>
      <c r="C10" s="25" t="s">
        <v>75</v>
      </c>
      <c r="D10" s="34">
        <f aca="true" t="shared" si="4" ref="D10:Q10">IF(D9="","n/a",D9/D$3)</f>
        <v>0.0005932098765432098</v>
      </c>
      <c r="E10" s="34">
        <f t="shared" si="4"/>
        <v>0.002888095238095238</v>
      </c>
      <c r="F10" s="34">
        <f t="shared" si="4"/>
        <v>0.011146067415730336</v>
      </c>
      <c r="G10" s="34">
        <f t="shared" si="4"/>
        <v>0.002105142857142857</v>
      </c>
      <c r="H10" s="34">
        <f t="shared" si="4"/>
        <v>0.1875961111111111</v>
      </c>
      <c r="I10" s="34">
        <f t="shared" si="4"/>
        <v>0.006857065217391305</v>
      </c>
      <c r="J10" s="34">
        <f t="shared" si="4"/>
        <v>0.011806521739130436</v>
      </c>
      <c r="K10" s="26">
        <f t="shared" si="4"/>
        <v>0.04808789473684211</v>
      </c>
      <c r="L10" s="26">
        <f t="shared" si="4"/>
        <v>0.012107960199004975</v>
      </c>
      <c r="M10" s="26">
        <f t="shared" si="4"/>
        <v>0.036378504672897195</v>
      </c>
      <c r="N10" s="26">
        <f t="shared" si="4"/>
        <v>0.1060747663551402</v>
      </c>
      <c r="O10" s="26">
        <f t="shared" si="4"/>
        <v>0.035545023696682464</v>
      </c>
      <c r="P10" s="26">
        <f t="shared" si="4"/>
        <v>0.024056603773584907</v>
      </c>
      <c r="Q10" s="26">
        <f t="shared" si="4"/>
        <v>0.020187793427230045</v>
      </c>
      <c r="R10" s="26">
        <f aca="true" t="shared" si="5" ref="R10:W10">IF(R9="","n/a",R9/R$3)</f>
        <v>0.09764150943396226</v>
      </c>
      <c r="S10" s="26">
        <f t="shared" si="5"/>
        <v>0.06714285714285714</v>
      </c>
      <c r="T10" s="26">
        <f t="shared" si="5"/>
        <v>0.06325581395348838</v>
      </c>
      <c r="U10" s="26">
        <f t="shared" si="5"/>
        <v>0.15596330275229356</v>
      </c>
      <c r="V10" s="26">
        <f t="shared" si="5"/>
        <v>0.05479452054794521</v>
      </c>
      <c r="W10" s="26">
        <f t="shared" si="5"/>
        <v>0.07692307692307691</v>
      </c>
      <c r="X10" s="26">
        <f>IF(X9="","n/a",X9/X$3)</f>
        <v>0.10176991150442477</v>
      </c>
      <c r="Y10" s="26">
        <f>IF(Y9="","n/a",Y9/Y$3)</f>
        <v>0.13973799126637557</v>
      </c>
      <c r="Z10" s="26">
        <f>IF(Z9="","n/a",Z9/Z$3)</f>
        <v>0.16450216450216448</v>
      </c>
    </row>
    <row r="11" spans="1:26" s="9" customFormat="1" ht="23.25" customHeight="1">
      <c r="A11" s="10">
        <v>8</v>
      </c>
      <c r="B11" s="20" t="s">
        <v>19</v>
      </c>
      <c r="C11" s="12" t="s">
        <v>20</v>
      </c>
      <c r="D11" s="28" t="s">
        <v>21</v>
      </c>
      <c r="E11" s="28" t="s">
        <v>21</v>
      </c>
      <c r="F11" s="28" t="s">
        <v>21</v>
      </c>
      <c r="G11" s="28" t="s">
        <v>21</v>
      </c>
      <c r="H11" s="28" t="s">
        <v>21</v>
      </c>
      <c r="I11" s="28" t="s">
        <v>21</v>
      </c>
      <c r="J11" s="28" t="s">
        <v>21</v>
      </c>
      <c r="K11" s="28" t="s">
        <v>21</v>
      </c>
      <c r="L11" s="28" t="s">
        <v>21</v>
      </c>
      <c r="M11" s="28" t="s">
        <v>21</v>
      </c>
      <c r="N11" s="28" t="s">
        <v>21</v>
      </c>
      <c r="O11" s="28" t="s">
        <v>21</v>
      </c>
      <c r="P11" s="28" t="s">
        <v>21</v>
      </c>
      <c r="Q11" s="28" t="s">
        <v>21</v>
      </c>
      <c r="R11" s="28" t="s">
        <v>21</v>
      </c>
      <c r="S11" s="28" t="s">
        <v>21</v>
      </c>
      <c r="T11" s="28" t="s">
        <v>21</v>
      </c>
      <c r="U11" s="28" t="s">
        <v>21</v>
      </c>
      <c r="V11" s="29">
        <v>0.2</v>
      </c>
      <c r="W11" s="29">
        <v>0.7</v>
      </c>
      <c r="X11" s="29">
        <v>0.7</v>
      </c>
      <c r="Y11" s="29">
        <v>1</v>
      </c>
      <c r="Z11" s="29">
        <v>0.8</v>
      </c>
    </row>
    <row r="12" spans="1:26" s="27" customFormat="1" ht="42.75" customHeight="1">
      <c r="A12" s="23">
        <v>9</v>
      </c>
      <c r="B12" s="35" t="s">
        <v>34</v>
      </c>
      <c r="C12" s="36" t="s">
        <v>13</v>
      </c>
      <c r="D12" s="37" t="s">
        <v>21</v>
      </c>
      <c r="E12" s="37" t="s">
        <v>21</v>
      </c>
      <c r="F12" s="37" t="s">
        <v>21</v>
      </c>
      <c r="G12" s="37" t="s">
        <v>21</v>
      </c>
      <c r="H12" s="37" t="s">
        <v>21</v>
      </c>
      <c r="I12" s="37" t="s">
        <v>21</v>
      </c>
      <c r="J12" s="37" t="s">
        <v>21</v>
      </c>
      <c r="K12" s="37" t="s">
        <v>21</v>
      </c>
      <c r="L12" s="37" t="s">
        <v>21</v>
      </c>
      <c r="M12" s="37" t="s">
        <v>21</v>
      </c>
      <c r="N12" s="37" t="s">
        <v>21</v>
      </c>
      <c r="O12" s="37" t="s">
        <v>21</v>
      </c>
      <c r="P12" s="37" t="s">
        <v>21</v>
      </c>
      <c r="Q12" s="37" t="s">
        <v>21</v>
      </c>
      <c r="R12" s="37" t="s">
        <v>21</v>
      </c>
      <c r="S12" s="37" t="s">
        <v>21</v>
      </c>
      <c r="T12" s="37" t="s">
        <v>21</v>
      </c>
      <c r="U12" s="37" t="s">
        <v>21</v>
      </c>
      <c r="V12" s="26">
        <f>IF(V11="","n/a",V11/V$3)</f>
        <v>0.009132420091324202</v>
      </c>
      <c r="W12" s="26">
        <f>IF(W11="","n/a",W11/W$3)</f>
        <v>0.03167420814479638</v>
      </c>
      <c r="X12" s="26">
        <f>IF(X11="","n/a",X11/X$3)</f>
        <v>0.030973451327433624</v>
      </c>
      <c r="Y12" s="26">
        <f>IF(Y11="","n/a",Y11/Y$3)</f>
        <v>0.04366812227074236</v>
      </c>
      <c r="Z12" s="26">
        <f>IF(Z11="","n/a",Z11/Z$3)</f>
        <v>0.03463203463203463</v>
      </c>
    </row>
    <row r="13" spans="1:26" s="9" customFormat="1" ht="51.75">
      <c r="A13" s="10">
        <v>10</v>
      </c>
      <c r="B13" s="38" t="s">
        <v>76</v>
      </c>
      <c r="C13" s="39" t="s">
        <v>77</v>
      </c>
      <c r="D13" s="40">
        <f>SUM(D5,D7,D9)</f>
        <v>11.48765</v>
      </c>
      <c r="E13" s="40">
        <f aca="true" t="shared" si="6" ref="E13:U13">SUM(E5,E7,E9)</f>
        <v>14.112109999999998</v>
      </c>
      <c r="F13" s="40">
        <f t="shared" si="6"/>
        <v>23.646629999999995</v>
      </c>
      <c r="G13" s="40">
        <f t="shared" si="6"/>
        <v>33.731210000000004</v>
      </c>
      <c r="H13" s="40">
        <f t="shared" si="6"/>
        <v>42.02934</v>
      </c>
      <c r="I13" s="40">
        <f t="shared" si="6"/>
        <v>37.48276</v>
      </c>
      <c r="J13" s="40">
        <f t="shared" si="6"/>
        <v>41.480129999999996</v>
      </c>
      <c r="K13" s="40">
        <f t="shared" si="6"/>
        <v>58.95732</v>
      </c>
      <c r="L13" s="40">
        <f t="shared" si="6"/>
        <v>30.93189</v>
      </c>
      <c r="M13" s="40">
        <f t="shared" si="6"/>
        <v>56.381299999999996</v>
      </c>
      <c r="N13" s="40">
        <f t="shared" si="6"/>
        <v>37.77</v>
      </c>
      <c r="O13" s="40">
        <f t="shared" si="6"/>
        <v>41.45</v>
      </c>
      <c r="P13" s="40">
        <f t="shared" si="6"/>
        <v>102.21000000000001</v>
      </c>
      <c r="Q13" s="40">
        <f t="shared" si="6"/>
        <v>48.43</v>
      </c>
      <c r="R13" s="40">
        <f t="shared" si="6"/>
        <v>60.07</v>
      </c>
      <c r="S13" s="40">
        <f t="shared" si="6"/>
        <v>60.209999999999994</v>
      </c>
      <c r="T13" s="40">
        <f t="shared" si="6"/>
        <v>100.66000000000001</v>
      </c>
      <c r="U13" s="40">
        <f t="shared" si="6"/>
        <v>145.4</v>
      </c>
      <c r="V13" s="40">
        <f>SUM(V5,V7,V9,V11)</f>
        <v>120.9</v>
      </c>
      <c r="W13" s="40">
        <f>SUM(W5,W7,W9,W11)</f>
        <v>86.30000000000001</v>
      </c>
      <c r="X13" s="40">
        <f>SUM(X5,X7,X9,X11)</f>
        <v>165.5</v>
      </c>
      <c r="Y13" s="40">
        <f>SUM(Y5,Y7,Y9,Y11)</f>
        <v>132.89999999999998</v>
      </c>
      <c r="Z13" s="40">
        <v>115.7</v>
      </c>
    </row>
    <row r="14" spans="1:26" s="27" customFormat="1" ht="64.5" customHeight="1">
      <c r="A14" s="23">
        <v>11</v>
      </c>
      <c r="B14" s="41" t="s">
        <v>78</v>
      </c>
      <c r="C14" s="25" t="s">
        <v>40</v>
      </c>
      <c r="D14" s="42">
        <f aca="true" t="shared" si="7" ref="D14:V14">IF(D13=0,"n/a",D13/D3)</f>
        <v>0.7091141975308642</v>
      </c>
      <c r="E14" s="42">
        <f t="shared" si="7"/>
        <v>0.8400065476190475</v>
      </c>
      <c r="F14" s="42">
        <f t="shared" si="7"/>
        <v>1.3284623595505614</v>
      </c>
      <c r="G14" s="42">
        <f t="shared" si="7"/>
        <v>1.9274977142857146</v>
      </c>
      <c r="H14" s="42">
        <f t="shared" si="7"/>
        <v>2.334963333333333</v>
      </c>
      <c r="I14" s="42">
        <f t="shared" si="7"/>
        <v>2.0371065217391306</v>
      </c>
      <c r="J14" s="42">
        <f t="shared" si="7"/>
        <v>2.254354891304348</v>
      </c>
      <c r="K14" s="42">
        <f t="shared" si="7"/>
        <v>3.1030168421052635</v>
      </c>
      <c r="L14" s="42">
        <f t="shared" si="7"/>
        <v>1.5389</v>
      </c>
      <c r="M14" s="42">
        <f t="shared" si="7"/>
        <v>2.6346401869158877</v>
      </c>
      <c r="N14" s="42">
        <f t="shared" si="7"/>
        <v>1.7649532710280376</v>
      </c>
      <c r="O14" s="42">
        <f t="shared" si="7"/>
        <v>1.9644549763033174</v>
      </c>
      <c r="P14" s="42">
        <f t="shared" si="7"/>
        <v>4.8212264150943405</v>
      </c>
      <c r="Q14" s="42">
        <f t="shared" si="7"/>
        <v>2.273708920187793</v>
      </c>
      <c r="R14" s="42">
        <f t="shared" si="7"/>
        <v>2.833490566037736</v>
      </c>
      <c r="S14" s="42">
        <f t="shared" si="7"/>
        <v>2.867142857142857</v>
      </c>
      <c r="T14" s="42">
        <f t="shared" si="7"/>
        <v>4.681860465116279</v>
      </c>
      <c r="U14" s="42">
        <f t="shared" si="7"/>
        <v>6.669724770642202</v>
      </c>
      <c r="V14" s="42">
        <f t="shared" si="7"/>
        <v>5.52054794520548</v>
      </c>
      <c r="W14" s="42">
        <f>IF(W13=0,"n/a",W13/W3)</f>
        <v>3.904977375565611</v>
      </c>
      <c r="X14" s="42">
        <f>IF(X13=0,"n/a",X13/X3)</f>
        <v>7.323008849557522</v>
      </c>
      <c r="Y14" s="42">
        <f>IF(Y13=0,"n/a",Y13/Y3)</f>
        <v>5.803493449781659</v>
      </c>
      <c r="Z14" s="42">
        <v>5</v>
      </c>
    </row>
    <row r="15" spans="1:26" s="9" customFormat="1" ht="30">
      <c r="A15" s="10">
        <v>12</v>
      </c>
      <c r="B15" s="38" t="s">
        <v>8</v>
      </c>
      <c r="C15" s="39" t="s">
        <v>9</v>
      </c>
      <c r="D15" s="43">
        <v>0.09</v>
      </c>
      <c r="E15" s="43">
        <v>0.2</v>
      </c>
      <c r="F15" s="43">
        <v>0.3</v>
      </c>
      <c r="G15" s="43">
        <v>0.3</v>
      </c>
      <c r="H15" s="43">
        <v>0.53</v>
      </c>
      <c r="I15" s="43">
        <v>0.7</v>
      </c>
      <c r="J15" s="43">
        <v>0.6</v>
      </c>
      <c r="K15" s="43">
        <v>1.2</v>
      </c>
      <c r="L15" s="43">
        <v>0.5</v>
      </c>
      <c r="M15" s="43">
        <v>1.1</v>
      </c>
      <c r="N15" s="43">
        <v>0.5</v>
      </c>
      <c r="O15" s="43">
        <v>0.68</v>
      </c>
      <c r="P15" s="43">
        <v>1.14</v>
      </c>
      <c r="Q15" s="44">
        <v>1.07</v>
      </c>
      <c r="R15" s="43">
        <v>1.24</v>
      </c>
      <c r="S15" s="43">
        <v>1.15</v>
      </c>
      <c r="T15" s="45">
        <v>1.3</v>
      </c>
      <c r="U15" s="45">
        <v>2.51</v>
      </c>
      <c r="V15" s="45">
        <v>2.34</v>
      </c>
      <c r="W15" s="45">
        <v>2.66</v>
      </c>
      <c r="X15" s="45">
        <v>3.05</v>
      </c>
      <c r="Y15" s="45">
        <v>3.8</v>
      </c>
      <c r="Z15" s="45">
        <v>3.3</v>
      </c>
    </row>
    <row r="16" spans="1:26" s="9" customFormat="1" ht="57" customHeight="1">
      <c r="A16" s="10">
        <v>19</v>
      </c>
      <c r="B16" s="46" t="s">
        <v>29</v>
      </c>
      <c r="C16" s="39" t="s">
        <v>0</v>
      </c>
      <c r="D16" s="47">
        <f aca="true" t="shared" si="8" ref="D16:V16">IF(D15="","n/a",D15/D3)</f>
        <v>0.005555555555555556</v>
      </c>
      <c r="E16" s="47">
        <f t="shared" si="8"/>
        <v>0.011904761904761904</v>
      </c>
      <c r="F16" s="47">
        <f t="shared" si="8"/>
        <v>0.016853932584269662</v>
      </c>
      <c r="G16" s="47">
        <f t="shared" si="8"/>
        <v>0.017142857142857144</v>
      </c>
      <c r="H16" s="47">
        <f t="shared" si="8"/>
        <v>0.029444444444444447</v>
      </c>
      <c r="I16" s="47">
        <f t="shared" si="8"/>
        <v>0.03804347826086957</v>
      </c>
      <c r="J16" s="47">
        <f t="shared" si="8"/>
        <v>0.03260869565217391</v>
      </c>
      <c r="K16" s="47">
        <f t="shared" si="8"/>
        <v>0.06315789473684211</v>
      </c>
      <c r="L16" s="47">
        <f t="shared" si="8"/>
        <v>0.02487562189054726</v>
      </c>
      <c r="M16" s="47">
        <f t="shared" si="8"/>
        <v>0.05140186915887851</v>
      </c>
      <c r="N16" s="47">
        <f t="shared" si="8"/>
        <v>0.023364485981308414</v>
      </c>
      <c r="O16" s="47">
        <f t="shared" si="8"/>
        <v>0.03222748815165877</v>
      </c>
      <c r="P16" s="47">
        <f>IF(P15="","n/a",P15/P3)</f>
        <v>0.05377358490566037</v>
      </c>
      <c r="Q16" s="47">
        <f t="shared" si="8"/>
        <v>0.050234741784037557</v>
      </c>
      <c r="R16" s="47">
        <f t="shared" si="8"/>
        <v>0.05849056603773585</v>
      </c>
      <c r="S16" s="47">
        <f t="shared" si="8"/>
        <v>0.054761904761904755</v>
      </c>
      <c r="T16" s="47">
        <f t="shared" si="8"/>
        <v>0.06046511627906977</v>
      </c>
      <c r="U16" s="47">
        <f t="shared" si="8"/>
        <v>0.11513761467889908</v>
      </c>
      <c r="V16" s="47">
        <f t="shared" si="8"/>
        <v>0.10684931506849316</v>
      </c>
      <c r="W16" s="47">
        <f>IF(W15="","n/a",W15/W3)</f>
        <v>0.12036199095022625</v>
      </c>
      <c r="X16" s="47">
        <f>IF(X15="","n/a",X15/X3)</f>
        <v>0.13495575221238937</v>
      </c>
      <c r="Y16" s="47">
        <f>IF(Y15="","n/a",Y15/Y3)</f>
        <v>0.16593886462882096</v>
      </c>
      <c r="Z16" s="47">
        <v>0.143</v>
      </c>
    </row>
    <row r="17" spans="1:26" s="9" customFormat="1" ht="15">
      <c r="A17" s="10">
        <v>20</v>
      </c>
      <c r="B17" s="46" t="s">
        <v>10</v>
      </c>
      <c r="C17" s="39" t="s">
        <v>23</v>
      </c>
      <c r="D17" s="48" t="s">
        <v>21</v>
      </c>
      <c r="E17" s="48" t="s">
        <v>21</v>
      </c>
      <c r="F17" s="48" t="s">
        <v>21</v>
      </c>
      <c r="G17" s="48" t="s">
        <v>21</v>
      </c>
      <c r="H17" s="48" t="s">
        <v>21</v>
      </c>
      <c r="I17" s="48" t="s">
        <v>21</v>
      </c>
      <c r="J17" s="49">
        <f aca="true" t="shared" si="9" ref="J17:U17">J18+J19</f>
        <v>2663042</v>
      </c>
      <c r="K17" s="49">
        <f t="shared" si="9"/>
        <v>3511417</v>
      </c>
      <c r="L17" s="49">
        <f t="shared" si="9"/>
        <v>1720073</v>
      </c>
      <c r="M17" s="49">
        <f t="shared" si="9"/>
        <v>3594809</v>
      </c>
      <c r="N17" s="49">
        <f t="shared" si="9"/>
        <v>21977972</v>
      </c>
      <c r="O17" s="49">
        <f t="shared" si="9"/>
        <v>21359962</v>
      </c>
      <c r="P17" s="49">
        <f t="shared" si="9"/>
        <v>18140295</v>
      </c>
      <c r="Q17" s="49">
        <f t="shared" si="9"/>
        <v>20011959</v>
      </c>
      <c r="R17" s="49">
        <f t="shared" si="9"/>
        <v>36551926</v>
      </c>
      <c r="S17" s="49">
        <f t="shared" si="9"/>
        <v>31443854</v>
      </c>
      <c r="T17" s="49">
        <f t="shared" si="9"/>
        <v>30807768</v>
      </c>
      <c r="U17" s="49">
        <f t="shared" si="9"/>
        <v>45698099</v>
      </c>
      <c r="V17" s="49">
        <f>V18+V19</f>
        <v>31141638</v>
      </c>
      <c r="W17" s="49">
        <f>W18+W19</f>
        <v>51642992</v>
      </c>
      <c r="X17" s="49">
        <v>56465557</v>
      </c>
      <c r="Y17" s="49">
        <f>Y18+Y19</f>
        <v>58989421</v>
      </c>
      <c r="Z17" s="49">
        <v>95787117</v>
      </c>
    </row>
    <row r="18" spans="1:26" s="9" customFormat="1" ht="15">
      <c r="A18" s="50">
        <v>21</v>
      </c>
      <c r="B18" s="20" t="s">
        <v>22</v>
      </c>
      <c r="C18" s="12" t="s">
        <v>23</v>
      </c>
      <c r="D18" s="48" t="s">
        <v>21</v>
      </c>
      <c r="E18" s="48" t="s">
        <v>21</v>
      </c>
      <c r="F18" s="48" t="s">
        <v>21</v>
      </c>
      <c r="G18" s="48" t="s">
        <v>21</v>
      </c>
      <c r="H18" s="48" t="s">
        <v>21</v>
      </c>
      <c r="I18" s="48" t="s">
        <v>21</v>
      </c>
      <c r="J18" s="51">
        <v>73176</v>
      </c>
      <c r="K18" s="51">
        <v>14039</v>
      </c>
      <c r="L18" s="51">
        <v>109340</v>
      </c>
      <c r="M18" s="51">
        <v>332831</v>
      </c>
      <c r="N18" s="51">
        <v>823139</v>
      </c>
      <c r="O18" s="51">
        <v>2630372</v>
      </c>
      <c r="P18" s="49">
        <v>3074214</v>
      </c>
      <c r="Q18" s="52">
        <v>1902046</v>
      </c>
      <c r="R18" s="53">
        <v>794526</v>
      </c>
      <c r="S18" s="49">
        <v>4166795</v>
      </c>
      <c r="T18" s="49">
        <v>2264884</v>
      </c>
      <c r="U18" s="49">
        <v>2820587</v>
      </c>
      <c r="V18" s="49">
        <v>3296941</v>
      </c>
      <c r="W18" s="49">
        <v>4162856</v>
      </c>
      <c r="X18" s="49">
        <v>5070735</v>
      </c>
      <c r="Y18" s="49">
        <v>5140552</v>
      </c>
      <c r="Z18" s="49">
        <v>22783992</v>
      </c>
    </row>
    <row r="19" spans="1:26" s="9" customFormat="1" ht="15">
      <c r="A19" s="50">
        <v>22</v>
      </c>
      <c r="B19" s="20" t="s">
        <v>24</v>
      </c>
      <c r="C19" s="12" t="s">
        <v>23</v>
      </c>
      <c r="D19" s="48" t="s">
        <v>21</v>
      </c>
      <c r="E19" s="48" t="s">
        <v>21</v>
      </c>
      <c r="F19" s="48" t="s">
        <v>21</v>
      </c>
      <c r="G19" s="48" t="s">
        <v>21</v>
      </c>
      <c r="H19" s="48" t="s">
        <v>21</v>
      </c>
      <c r="I19" s="48" t="s">
        <v>21</v>
      </c>
      <c r="J19" s="51">
        <v>2589866</v>
      </c>
      <c r="K19" s="51">
        <v>3497378</v>
      </c>
      <c r="L19" s="51">
        <v>1610733</v>
      </c>
      <c r="M19" s="51">
        <v>3261978</v>
      </c>
      <c r="N19" s="51">
        <v>21154833</v>
      </c>
      <c r="O19" s="51">
        <v>18729590</v>
      </c>
      <c r="P19" s="49">
        <v>15066081</v>
      </c>
      <c r="Q19" s="52">
        <v>18109913</v>
      </c>
      <c r="R19" s="49">
        <v>35757400</v>
      </c>
      <c r="S19" s="49">
        <v>27277059</v>
      </c>
      <c r="T19" s="49">
        <v>28542884</v>
      </c>
      <c r="U19" s="49">
        <v>42877512</v>
      </c>
      <c r="V19" s="49">
        <v>27844697</v>
      </c>
      <c r="W19" s="49">
        <v>47480136</v>
      </c>
      <c r="X19" s="49">
        <v>51394822</v>
      </c>
      <c r="Y19" s="49">
        <v>53848869</v>
      </c>
      <c r="Z19" s="49">
        <v>73003125</v>
      </c>
    </row>
    <row r="20" spans="1:26" s="9" customFormat="1" ht="15">
      <c r="A20" s="10">
        <v>23</v>
      </c>
      <c r="B20" s="46" t="s">
        <v>11</v>
      </c>
      <c r="C20" s="39" t="s">
        <v>12</v>
      </c>
      <c r="D20" s="54" t="s">
        <v>21</v>
      </c>
      <c r="E20" s="54" t="s">
        <v>21</v>
      </c>
      <c r="F20" s="54" t="s">
        <v>21</v>
      </c>
      <c r="G20" s="54" t="s">
        <v>21</v>
      </c>
      <c r="H20" s="54" t="s">
        <v>21</v>
      </c>
      <c r="I20" s="54" t="s">
        <v>21</v>
      </c>
      <c r="J20" s="54" t="s">
        <v>21</v>
      </c>
      <c r="K20" s="54" t="s">
        <v>21</v>
      </c>
      <c r="L20" s="54" t="s">
        <v>21</v>
      </c>
      <c r="M20" s="54" t="s">
        <v>21</v>
      </c>
      <c r="N20" s="54" t="s">
        <v>21</v>
      </c>
      <c r="O20" s="54" t="s">
        <v>21</v>
      </c>
      <c r="P20" s="54" t="s">
        <v>21</v>
      </c>
      <c r="Q20" s="54" t="s">
        <v>21</v>
      </c>
      <c r="R20" s="54" t="s">
        <v>21</v>
      </c>
      <c r="S20" s="54" t="s">
        <v>21</v>
      </c>
      <c r="T20" s="54" t="s">
        <v>21</v>
      </c>
      <c r="U20" s="54" t="s">
        <v>21</v>
      </c>
      <c r="V20" s="54" t="s">
        <v>21</v>
      </c>
      <c r="W20" s="54" t="s">
        <v>21</v>
      </c>
      <c r="X20" s="54" t="s">
        <v>69</v>
      </c>
      <c r="Y20" s="54" t="s">
        <v>69</v>
      </c>
      <c r="Z20" s="54">
        <f>-X58</f>
        <v>0</v>
      </c>
    </row>
    <row r="21" spans="1:26" s="9" customFormat="1" ht="16.5" customHeight="1">
      <c r="A21" s="10">
        <v>24</v>
      </c>
      <c r="B21" s="105" t="s">
        <v>71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</row>
    <row r="22" spans="1:26" s="9" customFormat="1" ht="15">
      <c r="A22" s="10">
        <v>25</v>
      </c>
      <c r="B22" s="46" t="s">
        <v>18</v>
      </c>
      <c r="C22" s="39" t="s">
        <v>12</v>
      </c>
      <c r="D22" s="55">
        <v>175.7045</v>
      </c>
      <c r="E22" s="55">
        <v>114.06</v>
      </c>
      <c r="F22" s="55">
        <v>135.0989</v>
      </c>
      <c r="G22" s="55">
        <v>164.2295</v>
      </c>
      <c r="H22" s="55">
        <v>122.6406</v>
      </c>
      <c r="I22" s="55">
        <v>76.84410000000001</v>
      </c>
      <c r="J22" s="55">
        <v>127.01889999999999</v>
      </c>
      <c r="K22" s="55">
        <v>77.852</v>
      </c>
      <c r="L22" s="55">
        <v>73.9177</v>
      </c>
      <c r="M22" s="55">
        <v>125.456</v>
      </c>
      <c r="N22" s="55">
        <v>184.3</v>
      </c>
      <c r="O22" s="55">
        <v>143.9</v>
      </c>
      <c r="P22" s="56">
        <v>236.5</v>
      </c>
      <c r="Q22" s="57">
        <v>132.7</v>
      </c>
      <c r="R22" s="55">
        <v>145.2</v>
      </c>
      <c r="S22" s="58">
        <v>176.2</v>
      </c>
      <c r="T22" s="58">
        <v>334.8</v>
      </c>
      <c r="U22" s="58">
        <v>463.6</v>
      </c>
      <c r="V22" s="58">
        <v>424</v>
      </c>
      <c r="W22" s="58">
        <v>361.2</v>
      </c>
      <c r="X22" s="58">
        <v>327.5</v>
      </c>
      <c r="Y22" s="58">
        <v>327.2</v>
      </c>
      <c r="Z22" s="58">
        <v>258.5</v>
      </c>
    </row>
    <row r="23" spans="1:26" s="9" customFormat="1" ht="59.25" customHeight="1">
      <c r="A23" s="10">
        <v>26</v>
      </c>
      <c r="B23" s="46" t="s">
        <v>35</v>
      </c>
      <c r="C23" s="39" t="s">
        <v>13</v>
      </c>
      <c r="D23" s="59">
        <f aca="true" t="shared" si="10" ref="D23:U23">IF(D22="","n/a",D22/D3)</f>
        <v>10.845956790123457</v>
      </c>
      <c r="E23" s="59">
        <f t="shared" si="10"/>
        <v>6.789285714285714</v>
      </c>
      <c r="F23" s="59">
        <f t="shared" si="10"/>
        <v>7.589825842696628</v>
      </c>
      <c r="G23" s="59">
        <f t="shared" si="10"/>
        <v>9.384542857142858</v>
      </c>
      <c r="H23" s="59">
        <f t="shared" si="10"/>
        <v>6.813366666666667</v>
      </c>
      <c r="I23" s="59">
        <f t="shared" si="10"/>
        <v>4.176309782608697</v>
      </c>
      <c r="J23" s="59">
        <f t="shared" si="10"/>
        <v>6.903201086956521</v>
      </c>
      <c r="K23" s="59">
        <f t="shared" si="10"/>
        <v>4.097473684210526</v>
      </c>
      <c r="L23" s="59">
        <f t="shared" si="10"/>
        <v>3.6774975124378106</v>
      </c>
      <c r="M23" s="59">
        <f t="shared" si="10"/>
        <v>5.862429906542056</v>
      </c>
      <c r="N23" s="59">
        <f t="shared" si="10"/>
        <v>8.612149532710282</v>
      </c>
      <c r="O23" s="59">
        <f t="shared" si="10"/>
        <v>6.819905213270142</v>
      </c>
      <c r="P23" s="59">
        <f t="shared" si="10"/>
        <v>11.15566037735849</v>
      </c>
      <c r="Q23" s="59">
        <f t="shared" si="10"/>
        <v>6.230046948356807</v>
      </c>
      <c r="R23" s="59">
        <f t="shared" si="10"/>
        <v>6.849056603773585</v>
      </c>
      <c r="S23" s="59">
        <f t="shared" si="10"/>
        <v>8.390476190476189</v>
      </c>
      <c r="T23" s="59">
        <f t="shared" si="10"/>
        <v>15.572093023255814</v>
      </c>
      <c r="U23" s="59">
        <f t="shared" si="10"/>
        <v>21.26605504587156</v>
      </c>
      <c r="V23" s="59">
        <f>IF(V22="","n/a",V22/V3)</f>
        <v>19.360730593607308</v>
      </c>
      <c r="W23" s="59">
        <f>IF(W22="","n/a",W22/W3)</f>
        <v>16.34389140271493</v>
      </c>
      <c r="X23" s="59">
        <f>IF(X22="","n/a",X22/X3)</f>
        <v>14.491150442477876</v>
      </c>
      <c r="Y23" s="59">
        <f>IF(Y22="","n/a",Y22/Y3)</f>
        <v>14.2882096069869</v>
      </c>
      <c r="Z23" s="59">
        <f>IF(Z22="","n/a",Z22/Z3)</f>
        <v>11.19047619047619</v>
      </c>
    </row>
    <row r="24" spans="1:26" s="9" customFormat="1" ht="30">
      <c r="A24" s="10">
        <v>27</v>
      </c>
      <c r="B24" s="38" t="s">
        <v>14</v>
      </c>
      <c r="C24" s="39" t="s">
        <v>9</v>
      </c>
      <c r="D24" s="60">
        <v>0.0060463999999999995</v>
      </c>
      <c r="E24" s="60">
        <v>0.0083905</v>
      </c>
      <c r="F24" s="60">
        <v>0.0117719</v>
      </c>
      <c r="G24" s="60">
        <v>0.0088651</v>
      </c>
      <c r="H24" s="60">
        <v>0.0079445</v>
      </c>
      <c r="I24" s="60">
        <v>0.0062011</v>
      </c>
      <c r="J24" s="60">
        <v>0.0452182</v>
      </c>
      <c r="K24" s="60">
        <v>0.0162082</v>
      </c>
      <c r="L24" s="60">
        <v>0.020953799999999998</v>
      </c>
      <c r="M24" s="60">
        <v>0.016847</v>
      </c>
      <c r="N24" s="60">
        <v>0.037</v>
      </c>
      <c r="O24" s="60">
        <v>0.029</v>
      </c>
      <c r="P24" s="61">
        <v>0.055</v>
      </c>
      <c r="Q24" s="62">
        <v>0.039</v>
      </c>
      <c r="R24" s="60">
        <v>0.023</v>
      </c>
      <c r="S24" s="54">
        <v>0.039</v>
      </c>
      <c r="T24" s="54">
        <v>0.061</v>
      </c>
      <c r="U24" s="54">
        <v>0.092</v>
      </c>
      <c r="V24" s="54">
        <v>0.083</v>
      </c>
      <c r="W24" s="54">
        <v>0.079</v>
      </c>
      <c r="X24" s="54">
        <v>0.071</v>
      </c>
      <c r="Y24" s="54">
        <v>0.793</v>
      </c>
      <c r="Z24" s="54">
        <v>0.1</v>
      </c>
    </row>
    <row r="25" spans="1:26" s="9" customFormat="1" ht="66" customHeight="1">
      <c r="A25" s="10">
        <v>28</v>
      </c>
      <c r="B25" s="63" t="s">
        <v>30</v>
      </c>
      <c r="C25" s="64" t="s">
        <v>0</v>
      </c>
      <c r="D25" s="65">
        <f aca="true" t="shared" si="11" ref="D25:P25">IF(D24="","n/a",D24/D$3)</f>
        <v>0.00037323456790123457</v>
      </c>
      <c r="E25" s="65">
        <f t="shared" si="11"/>
        <v>0.0004994345238095238</v>
      </c>
      <c r="F25" s="65">
        <f t="shared" si="11"/>
        <v>0.0006613426966292135</v>
      </c>
      <c r="G25" s="65">
        <f t="shared" si="11"/>
        <v>0.0005065771428571429</v>
      </c>
      <c r="H25" s="65">
        <f t="shared" si="11"/>
        <v>0.0004413611111111111</v>
      </c>
      <c r="I25" s="65">
        <f t="shared" si="11"/>
        <v>0.0003370163043478261</v>
      </c>
      <c r="J25" s="65">
        <f t="shared" si="11"/>
        <v>0.0024575108695652176</v>
      </c>
      <c r="K25" s="65">
        <f t="shared" si="11"/>
        <v>0.0008530631578947368</v>
      </c>
      <c r="L25" s="65">
        <f t="shared" si="11"/>
        <v>0.0010424776119402983</v>
      </c>
      <c r="M25" s="65">
        <f t="shared" si="11"/>
        <v>0.0007872429906542056</v>
      </c>
      <c r="N25" s="65">
        <f t="shared" si="11"/>
        <v>0.0017289719626168226</v>
      </c>
      <c r="O25" s="65">
        <f t="shared" si="11"/>
        <v>0.0013744075829383885</v>
      </c>
      <c r="P25" s="66">
        <f t="shared" si="11"/>
        <v>0.0025943396226415097</v>
      </c>
      <c r="Q25" s="66">
        <f aca="true" t="shared" si="12" ref="Q25:W25">IF(Q24="","n/a",Q24/Q$3)</f>
        <v>0.0018309859154929577</v>
      </c>
      <c r="R25" s="66">
        <f t="shared" si="12"/>
        <v>0.0010849056603773584</v>
      </c>
      <c r="S25" s="66">
        <f t="shared" si="12"/>
        <v>0.0018571428571428571</v>
      </c>
      <c r="T25" s="66">
        <f t="shared" si="12"/>
        <v>0.0028372093023255815</v>
      </c>
      <c r="U25" s="66">
        <f t="shared" si="12"/>
        <v>0.004220183486238532</v>
      </c>
      <c r="V25" s="66">
        <f t="shared" si="12"/>
        <v>0.0037899543378995437</v>
      </c>
      <c r="W25" s="66">
        <f t="shared" si="12"/>
        <v>0.0035746606334841626</v>
      </c>
      <c r="X25" s="66">
        <f>IF(X24="","n/a",X24/X$3)</f>
        <v>0.0031415929203539817</v>
      </c>
      <c r="Y25" s="66">
        <f>IF(Y24="","n/a",Y24/Y$3)</f>
        <v>0.03462882096069869</v>
      </c>
      <c r="Z25" s="66">
        <f>IF(Z24="","n/a",Z24/Z$3)</f>
        <v>0.004329004329004329</v>
      </c>
    </row>
    <row r="26" spans="1:26" s="9" customFormat="1" ht="29.25" customHeight="1">
      <c r="A26" s="39">
        <v>29</v>
      </c>
      <c r="B26" s="102" t="s">
        <v>43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4"/>
    </row>
    <row r="27" spans="1:26" s="74" customFormat="1" ht="15">
      <c r="A27" s="67">
        <v>30</v>
      </c>
      <c r="B27" s="68" t="s">
        <v>15</v>
      </c>
      <c r="C27" s="69" t="s">
        <v>9</v>
      </c>
      <c r="D27" s="31">
        <v>8.6</v>
      </c>
      <c r="E27" s="31">
        <v>8.6</v>
      </c>
      <c r="F27" s="31">
        <v>8.6</v>
      </c>
      <c r="G27" s="31">
        <v>8</v>
      </c>
      <c r="H27" s="31">
        <v>8.5</v>
      </c>
      <c r="I27" s="31">
        <v>9.44</v>
      </c>
      <c r="J27" s="31">
        <v>9.7</v>
      </c>
      <c r="K27" s="31">
        <v>9.97</v>
      </c>
      <c r="L27" s="31">
        <v>10.58</v>
      </c>
      <c r="M27" s="31">
        <v>11.2</v>
      </c>
      <c r="N27" s="70">
        <v>16.23</v>
      </c>
      <c r="O27" s="70">
        <v>15.76</v>
      </c>
      <c r="P27" s="71">
        <v>15.71</v>
      </c>
      <c r="Q27" s="72">
        <v>15.43</v>
      </c>
      <c r="R27" s="71">
        <v>14.89</v>
      </c>
      <c r="S27" s="70">
        <v>14.38</v>
      </c>
      <c r="T27" s="73">
        <v>15.23</v>
      </c>
      <c r="U27" s="73">
        <v>14.95</v>
      </c>
      <c r="V27" s="73">
        <v>14.71</v>
      </c>
      <c r="W27" s="73">
        <v>15.18</v>
      </c>
      <c r="X27" s="73">
        <v>15.69</v>
      </c>
      <c r="Y27" s="73">
        <v>15.92</v>
      </c>
      <c r="Z27" s="73">
        <v>15.84</v>
      </c>
    </row>
    <row r="28" spans="1:26" s="9" customFormat="1" ht="21" customHeight="1">
      <c r="A28" s="10">
        <v>31</v>
      </c>
      <c r="B28" s="24" t="s">
        <v>16</v>
      </c>
      <c r="C28" s="39" t="s">
        <v>9</v>
      </c>
      <c r="D28" s="75">
        <v>0.06</v>
      </c>
      <c r="E28" s="31">
        <v>0.18</v>
      </c>
      <c r="F28" s="31">
        <v>0.29</v>
      </c>
      <c r="G28" s="31">
        <v>0.29</v>
      </c>
      <c r="H28" s="31">
        <v>0.5</v>
      </c>
      <c r="I28" s="31">
        <v>0.6</v>
      </c>
      <c r="J28" s="31">
        <v>0.58</v>
      </c>
      <c r="K28" s="31">
        <v>1.1</v>
      </c>
      <c r="L28" s="31">
        <v>0.48</v>
      </c>
      <c r="M28" s="31">
        <v>1.02</v>
      </c>
      <c r="N28" s="70">
        <v>0.5</v>
      </c>
      <c r="O28" s="70">
        <v>0.67</v>
      </c>
      <c r="P28" s="76">
        <v>1.078</v>
      </c>
      <c r="Q28" s="77">
        <v>0.971</v>
      </c>
      <c r="R28" s="18">
        <v>1.084</v>
      </c>
      <c r="S28" s="78">
        <v>0.975</v>
      </c>
      <c r="T28" s="54">
        <v>1.094</v>
      </c>
      <c r="U28" s="54">
        <v>1.128</v>
      </c>
      <c r="V28" s="54">
        <v>1.351</v>
      </c>
      <c r="W28" s="54">
        <v>1.628</v>
      </c>
      <c r="X28" s="54">
        <v>2.08</v>
      </c>
      <c r="Y28" s="54">
        <v>2.663</v>
      </c>
      <c r="Z28" s="54">
        <v>2.091</v>
      </c>
    </row>
    <row r="29" spans="1:26" s="9" customFormat="1" ht="45" customHeight="1">
      <c r="A29" s="10">
        <v>32</v>
      </c>
      <c r="B29" s="46" t="s">
        <v>41</v>
      </c>
      <c r="C29" s="39" t="s">
        <v>0</v>
      </c>
      <c r="D29" s="79">
        <f aca="true" t="shared" si="13" ref="D29:Q29">IF(D28="","n/a",D28/D27)</f>
        <v>0.0069767441860465115</v>
      </c>
      <c r="E29" s="79">
        <f t="shared" si="13"/>
        <v>0.020930232558139535</v>
      </c>
      <c r="F29" s="79">
        <f t="shared" si="13"/>
        <v>0.033720930232558136</v>
      </c>
      <c r="G29" s="79">
        <f t="shared" si="13"/>
        <v>0.03625</v>
      </c>
      <c r="H29" s="79">
        <f t="shared" si="13"/>
        <v>0.058823529411764705</v>
      </c>
      <c r="I29" s="79">
        <f t="shared" si="13"/>
        <v>0.0635593220338983</v>
      </c>
      <c r="J29" s="79">
        <f t="shared" si="13"/>
        <v>0.05979381443298969</v>
      </c>
      <c r="K29" s="79">
        <f t="shared" si="13"/>
        <v>0.11033099297893681</v>
      </c>
      <c r="L29" s="79">
        <f t="shared" si="13"/>
        <v>0.04536862003780718</v>
      </c>
      <c r="M29" s="79">
        <f t="shared" si="13"/>
        <v>0.09107142857142858</v>
      </c>
      <c r="N29" s="79">
        <f>IF(N28="","n/a",N28/N27)</f>
        <v>0.030807147258163893</v>
      </c>
      <c r="O29" s="79">
        <f t="shared" si="13"/>
        <v>0.04251269035532995</v>
      </c>
      <c r="P29" s="79">
        <f t="shared" si="13"/>
        <v>0.0686187141947804</v>
      </c>
      <c r="Q29" s="79">
        <f t="shared" si="13"/>
        <v>0.06292935839274141</v>
      </c>
      <c r="R29" s="79">
        <f aca="true" t="shared" si="14" ref="R29:W29">IF(R28="","n/a",R28/R27)</f>
        <v>0.07280053727333781</v>
      </c>
      <c r="S29" s="79">
        <f t="shared" si="14"/>
        <v>0.06780250347705145</v>
      </c>
      <c r="T29" s="79">
        <f t="shared" si="14"/>
        <v>0.07183191070256074</v>
      </c>
      <c r="U29" s="79">
        <f t="shared" si="14"/>
        <v>0.0754515050167224</v>
      </c>
      <c r="V29" s="79">
        <f t="shared" si="14"/>
        <v>0.09184228416043508</v>
      </c>
      <c r="W29" s="79">
        <f t="shared" si="14"/>
        <v>0.1072463768115942</v>
      </c>
      <c r="X29" s="79">
        <f>IF(X28="","n/a",X28/X27)</f>
        <v>0.13256851497769281</v>
      </c>
      <c r="Y29" s="79">
        <f>IF(Y28="","n/a",Y28/Y27)</f>
        <v>0.16727386934673366</v>
      </c>
      <c r="Z29" s="79">
        <f>IF(Z28="","n/a",Z28/Z27)</f>
        <v>0.13200757575757577</v>
      </c>
    </row>
    <row r="30" spans="1:26" s="9" customFormat="1" ht="19.5" customHeight="1">
      <c r="A30" s="10">
        <v>33</v>
      </c>
      <c r="B30" s="46" t="s">
        <v>17</v>
      </c>
      <c r="C30" s="39" t="s">
        <v>12</v>
      </c>
      <c r="D30" s="31">
        <v>7.95</v>
      </c>
      <c r="E30" s="31">
        <v>11.66</v>
      </c>
      <c r="F30" s="31">
        <v>20.9</v>
      </c>
      <c r="G30" s="31">
        <v>29.4</v>
      </c>
      <c r="H30" s="31">
        <v>36</v>
      </c>
      <c r="I30" s="31">
        <v>34.4</v>
      </c>
      <c r="J30" s="31">
        <v>38.66</v>
      </c>
      <c r="K30" s="31">
        <v>54.76</v>
      </c>
      <c r="L30" s="31">
        <v>27.93</v>
      </c>
      <c r="M30" s="31">
        <v>53.02</v>
      </c>
      <c r="N30" s="70">
        <v>37.5</v>
      </c>
      <c r="O30" s="70">
        <v>58.2</v>
      </c>
      <c r="P30" s="71">
        <v>61.1</v>
      </c>
      <c r="Q30" s="77">
        <v>52.3448</v>
      </c>
      <c r="R30" s="18">
        <v>62.598</v>
      </c>
      <c r="S30" s="78">
        <v>60.58</v>
      </c>
      <c r="T30" s="54">
        <v>62.79</v>
      </c>
      <c r="U30" s="54">
        <v>80.78</v>
      </c>
      <c r="V30" s="54">
        <v>53.7</v>
      </c>
      <c r="W30" s="80">
        <v>51.6</v>
      </c>
      <c r="X30" s="80">
        <v>127</v>
      </c>
      <c r="Y30" s="80">
        <v>85.2</v>
      </c>
      <c r="Z30" s="80">
        <v>89</v>
      </c>
    </row>
    <row r="31" spans="1:26" s="9" customFormat="1" ht="52.5" customHeight="1">
      <c r="A31" s="10">
        <v>34</v>
      </c>
      <c r="B31" s="46" t="s">
        <v>42</v>
      </c>
      <c r="C31" s="39" t="s">
        <v>13</v>
      </c>
      <c r="D31" s="59">
        <f aca="true" t="shared" si="15" ref="D31:Q31">IF(D30="","n/a",D30/D27)</f>
        <v>0.9244186046511629</v>
      </c>
      <c r="E31" s="59">
        <f t="shared" si="15"/>
        <v>1.3558139534883722</v>
      </c>
      <c r="F31" s="59">
        <f t="shared" si="15"/>
        <v>2.4302325581395348</v>
      </c>
      <c r="G31" s="59">
        <f t="shared" si="15"/>
        <v>3.675</v>
      </c>
      <c r="H31" s="59">
        <f t="shared" si="15"/>
        <v>4.235294117647059</v>
      </c>
      <c r="I31" s="59">
        <f t="shared" si="15"/>
        <v>3.6440677966101696</v>
      </c>
      <c r="J31" s="59">
        <f t="shared" si="15"/>
        <v>3.9855670103092784</v>
      </c>
      <c r="K31" s="59">
        <f t="shared" si="15"/>
        <v>5.49247743229689</v>
      </c>
      <c r="L31" s="59">
        <f t="shared" si="15"/>
        <v>2.6398865784499055</v>
      </c>
      <c r="M31" s="59">
        <f t="shared" si="15"/>
        <v>4.733928571428572</v>
      </c>
      <c r="N31" s="59">
        <f t="shared" si="15"/>
        <v>2.310536044362292</v>
      </c>
      <c r="O31" s="59">
        <f t="shared" si="15"/>
        <v>3.692893401015229</v>
      </c>
      <c r="P31" s="59">
        <f t="shared" si="15"/>
        <v>3.88924252068746</v>
      </c>
      <c r="Q31" s="59">
        <f t="shared" si="15"/>
        <v>3.392404406999352</v>
      </c>
      <c r="R31" s="59">
        <f aca="true" t="shared" si="16" ref="R31:W31">IF(R30="","n/a",R30/R27)</f>
        <v>4.204029550033579</v>
      </c>
      <c r="S31" s="59">
        <f t="shared" si="16"/>
        <v>4.21279554937413</v>
      </c>
      <c r="T31" s="59">
        <f t="shared" si="16"/>
        <v>4.122783978988838</v>
      </c>
      <c r="U31" s="59">
        <f t="shared" si="16"/>
        <v>5.403344481605352</v>
      </c>
      <c r="V31" s="59">
        <f t="shared" si="16"/>
        <v>3.6505778382053027</v>
      </c>
      <c r="W31" s="59">
        <f t="shared" si="16"/>
        <v>3.3992094861660083</v>
      </c>
      <c r="X31" s="59">
        <f>IF(X30="","n/a",X30/X27)</f>
        <v>8.094327597195667</v>
      </c>
      <c r="Y31" s="59">
        <f>IF(Y30="","n/a",Y30/Y27)</f>
        <v>5.351758793969849</v>
      </c>
      <c r="Z31" s="59">
        <f>IF(Z30="","n/a",Z30/Z27)</f>
        <v>5.6186868686868685</v>
      </c>
    </row>
    <row r="32" spans="1:26" s="9" customFormat="1" ht="31.5" customHeight="1">
      <c r="A32" s="39">
        <v>27</v>
      </c>
      <c r="B32" s="102" t="s">
        <v>44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</row>
    <row r="33" spans="1:26" ht="27" customHeight="1">
      <c r="A33" s="10">
        <v>28</v>
      </c>
      <c r="B33" s="46" t="s">
        <v>15</v>
      </c>
      <c r="C33" s="39" t="s">
        <v>9</v>
      </c>
      <c r="D33" s="81">
        <v>0.14</v>
      </c>
      <c r="E33" s="81">
        <v>0.14</v>
      </c>
      <c r="F33" s="81">
        <v>0.12</v>
      </c>
      <c r="G33" s="81">
        <v>0.22</v>
      </c>
      <c r="H33" s="81">
        <v>0.23</v>
      </c>
      <c r="I33" s="81">
        <v>0.27</v>
      </c>
      <c r="J33" s="81">
        <v>0.36</v>
      </c>
      <c r="K33" s="81">
        <v>0.35</v>
      </c>
      <c r="L33" s="81">
        <v>0.43</v>
      </c>
      <c r="M33" s="81">
        <v>0.54</v>
      </c>
      <c r="N33" s="81">
        <v>1.896</v>
      </c>
      <c r="O33" s="81">
        <v>1.995</v>
      </c>
      <c r="P33" s="82">
        <v>2.01</v>
      </c>
      <c r="Q33" s="83">
        <v>2.12</v>
      </c>
      <c r="R33" s="84">
        <v>2.43</v>
      </c>
      <c r="S33" s="54">
        <v>2.12</v>
      </c>
      <c r="T33" s="54">
        <v>2.15</v>
      </c>
      <c r="U33" s="54">
        <v>2.63</v>
      </c>
      <c r="V33" s="54">
        <v>2.98</v>
      </c>
      <c r="W33" s="54">
        <v>3.01</v>
      </c>
      <c r="X33" s="54">
        <v>3.05</v>
      </c>
      <c r="Y33" s="54">
        <v>3.2</v>
      </c>
      <c r="Z33" s="54">
        <v>3.6</v>
      </c>
    </row>
    <row r="34" spans="1:26" ht="27.75" customHeight="1">
      <c r="A34" s="10">
        <v>29</v>
      </c>
      <c r="B34" s="24" t="s">
        <v>16</v>
      </c>
      <c r="C34" s="39" t="s">
        <v>9</v>
      </c>
      <c r="D34" s="31">
        <v>0.01</v>
      </c>
      <c r="E34" s="31">
        <v>0.02</v>
      </c>
      <c r="F34" s="31">
        <v>0.02</v>
      </c>
      <c r="G34" s="31">
        <v>0.02</v>
      </c>
      <c r="H34" s="31">
        <v>0.02</v>
      </c>
      <c r="I34" s="31">
        <v>0.03</v>
      </c>
      <c r="J34" s="31">
        <v>0.02</v>
      </c>
      <c r="K34" s="31">
        <v>0.03</v>
      </c>
      <c r="L34" s="31">
        <v>0.02</v>
      </c>
      <c r="M34" s="31">
        <v>0.03</v>
      </c>
      <c r="N34" s="70">
        <v>0.137</v>
      </c>
      <c r="O34" s="70">
        <v>0.165</v>
      </c>
      <c r="P34" s="71">
        <v>0.154</v>
      </c>
      <c r="Q34" s="85">
        <v>0.173</v>
      </c>
      <c r="R34" s="70">
        <v>0.174</v>
      </c>
      <c r="S34" s="86">
        <v>0.144</v>
      </c>
      <c r="T34" s="87">
        <v>0.172</v>
      </c>
      <c r="U34" s="87">
        <v>0.208</v>
      </c>
      <c r="V34" s="87">
        <v>0.195</v>
      </c>
      <c r="W34" s="87">
        <v>0.23</v>
      </c>
      <c r="X34" s="87">
        <v>0.2</v>
      </c>
      <c r="Y34" s="87">
        <v>0.28</v>
      </c>
      <c r="Z34" s="87">
        <v>0.384</v>
      </c>
    </row>
    <row r="35" spans="1:26" ht="51" customHeight="1">
      <c r="A35" s="10">
        <v>30</v>
      </c>
      <c r="B35" s="46" t="s">
        <v>37</v>
      </c>
      <c r="C35" s="39" t="s">
        <v>0</v>
      </c>
      <c r="D35" s="79">
        <f aca="true" t="shared" si="17" ref="D35:Q35">IF(D34="","n/a",D34/D33)</f>
        <v>0.07142857142857142</v>
      </c>
      <c r="E35" s="79">
        <f t="shared" si="17"/>
        <v>0.14285714285714285</v>
      </c>
      <c r="F35" s="79">
        <f t="shared" si="17"/>
        <v>0.16666666666666669</v>
      </c>
      <c r="G35" s="79">
        <f t="shared" si="17"/>
        <v>0.09090909090909091</v>
      </c>
      <c r="H35" s="79">
        <f t="shared" si="17"/>
        <v>0.08695652173913043</v>
      </c>
      <c r="I35" s="79">
        <f>IF(I34="","n/a",I34/I33)</f>
        <v>0.1111111111111111</v>
      </c>
      <c r="J35" s="79">
        <f t="shared" si="17"/>
        <v>0.05555555555555556</v>
      </c>
      <c r="K35" s="79">
        <f t="shared" si="17"/>
        <v>0.08571428571428572</v>
      </c>
      <c r="L35" s="79">
        <f t="shared" si="17"/>
        <v>0.046511627906976744</v>
      </c>
      <c r="M35" s="79">
        <f t="shared" si="17"/>
        <v>0.05555555555555555</v>
      </c>
      <c r="N35" s="79">
        <f t="shared" si="17"/>
        <v>0.07225738396624473</v>
      </c>
      <c r="O35" s="79">
        <f t="shared" si="17"/>
        <v>0.08270676691729323</v>
      </c>
      <c r="P35" s="79">
        <f t="shared" si="17"/>
        <v>0.07661691542288558</v>
      </c>
      <c r="Q35" s="79">
        <f t="shared" si="17"/>
        <v>0.08160377358490566</v>
      </c>
      <c r="R35" s="79">
        <f aca="true" t="shared" si="18" ref="R35:W35">IF(R34="","n/a",R34/R33)</f>
        <v>0.07160493827160493</v>
      </c>
      <c r="S35" s="79">
        <f t="shared" si="18"/>
        <v>0.06792452830188678</v>
      </c>
      <c r="T35" s="79">
        <f t="shared" si="18"/>
        <v>0.08</v>
      </c>
      <c r="U35" s="79">
        <f t="shared" si="18"/>
        <v>0.07908745247148288</v>
      </c>
      <c r="V35" s="79">
        <f t="shared" si="18"/>
        <v>0.06543624161073826</v>
      </c>
      <c r="W35" s="79">
        <f t="shared" si="18"/>
        <v>0.07641196013289038</v>
      </c>
      <c r="X35" s="79">
        <f>IF(X34="","n/a",X34/X33)</f>
        <v>0.06557377049180328</v>
      </c>
      <c r="Y35" s="79">
        <f>IF(Y34="","n/a",Y34/Y33)</f>
        <v>0.08750000000000001</v>
      </c>
      <c r="Z35" s="79">
        <f>IF(Z34="","n/a",Z34/Z33)</f>
        <v>0.10666666666666666</v>
      </c>
    </row>
    <row r="36" spans="1:26" ht="29.25" customHeight="1">
      <c r="A36" s="10">
        <v>31</v>
      </c>
      <c r="B36" s="46" t="s">
        <v>17</v>
      </c>
      <c r="C36" s="39" t="s">
        <v>12</v>
      </c>
      <c r="D36" s="31">
        <v>2.68</v>
      </c>
      <c r="E36" s="31">
        <v>1.97</v>
      </c>
      <c r="F36" s="31">
        <v>1.9</v>
      </c>
      <c r="G36" s="31">
        <v>2.3</v>
      </c>
      <c r="H36" s="31">
        <v>1.9</v>
      </c>
      <c r="I36" s="31">
        <v>2.13</v>
      </c>
      <c r="J36" s="31">
        <v>1.52</v>
      </c>
      <c r="K36" s="31">
        <v>2.28</v>
      </c>
      <c r="L36" s="31">
        <v>1.57</v>
      </c>
      <c r="M36" s="31">
        <v>1.39</v>
      </c>
      <c r="N36" s="70">
        <v>9.16</v>
      </c>
      <c r="O36" s="70">
        <v>14.45</v>
      </c>
      <c r="P36" s="18">
        <v>43.3</v>
      </c>
      <c r="Q36" s="88">
        <v>100.3</v>
      </c>
      <c r="R36" s="18">
        <v>15.655</v>
      </c>
      <c r="S36" s="78">
        <v>13.6</v>
      </c>
      <c r="T36" s="54">
        <v>11.89</v>
      </c>
      <c r="U36" s="54">
        <v>22.33</v>
      </c>
      <c r="V36" s="54">
        <v>15.88</v>
      </c>
      <c r="W36" s="54">
        <v>8.4</v>
      </c>
      <c r="X36" s="89">
        <v>8</v>
      </c>
      <c r="Y36" s="89">
        <v>15.1</v>
      </c>
      <c r="Z36" s="89">
        <v>20.1</v>
      </c>
    </row>
    <row r="37" spans="1:26" ht="28.5">
      <c r="A37" s="10">
        <v>32</v>
      </c>
      <c r="B37" s="46" t="s">
        <v>27</v>
      </c>
      <c r="C37" s="39" t="s">
        <v>13</v>
      </c>
      <c r="D37" s="59">
        <f aca="true" t="shared" si="19" ref="D37:Q37">IF(D36="","n/a",D36/D33)</f>
        <v>19.142857142857142</v>
      </c>
      <c r="E37" s="59">
        <f t="shared" si="19"/>
        <v>14.07142857142857</v>
      </c>
      <c r="F37" s="59">
        <f t="shared" si="19"/>
        <v>15.833333333333334</v>
      </c>
      <c r="G37" s="59">
        <f t="shared" si="19"/>
        <v>10.454545454545453</v>
      </c>
      <c r="H37" s="59">
        <f t="shared" si="19"/>
        <v>8.26086956521739</v>
      </c>
      <c r="I37" s="59">
        <f>IF(I36="","n/a",I36/I33)</f>
        <v>7.888888888888888</v>
      </c>
      <c r="J37" s="59">
        <f t="shared" si="19"/>
        <v>4.222222222222222</v>
      </c>
      <c r="K37" s="59">
        <f t="shared" si="19"/>
        <v>6.514285714285714</v>
      </c>
      <c r="L37" s="59">
        <f t="shared" si="19"/>
        <v>3.6511627906976747</v>
      </c>
      <c r="M37" s="59">
        <f t="shared" si="19"/>
        <v>2.5740740740740735</v>
      </c>
      <c r="N37" s="59">
        <f t="shared" si="19"/>
        <v>4.831223628691983</v>
      </c>
      <c r="O37" s="59">
        <f t="shared" si="19"/>
        <v>7.243107769423558</v>
      </c>
      <c r="P37" s="59">
        <f t="shared" si="19"/>
        <v>21.542288557213933</v>
      </c>
      <c r="Q37" s="59">
        <f t="shared" si="19"/>
        <v>47.31132075471698</v>
      </c>
      <c r="R37" s="59">
        <f aca="true" t="shared" si="20" ref="R37:W37">IF(R36="","n/a",R36/R33)</f>
        <v>6.442386831275719</v>
      </c>
      <c r="S37" s="59">
        <f t="shared" si="20"/>
        <v>6.415094339622641</v>
      </c>
      <c r="T37" s="59">
        <f t="shared" si="20"/>
        <v>5.530232558139535</v>
      </c>
      <c r="U37" s="59">
        <f t="shared" si="20"/>
        <v>8.490494296577946</v>
      </c>
      <c r="V37" s="59">
        <f t="shared" si="20"/>
        <v>5.328859060402685</v>
      </c>
      <c r="W37" s="59">
        <f t="shared" si="20"/>
        <v>2.790697674418605</v>
      </c>
      <c r="X37" s="59">
        <f>IF(X36="","n/a",X36/X33)</f>
        <v>2.6229508196721314</v>
      </c>
      <c r="Y37" s="59">
        <f>IF(Y36="","n/a",Y36/Y33)</f>
        <v>4.71875</v>
      </c>
      <c r="Z37" s="59">
        <f>IF(Z36="","n/a",Z36/Z33)</f>
        <v>5.583333333333334</v>
      </c>
    </row>
    <row r="38" spans="1:26" ht="28.5" customHeight="1">
      <c r="A38" s="39">
        <v>33</v>
      </c>
      <c r="B38" s="102" t="s">
        <v>45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4"/>
    </row>
    <row r="39" spans="1:26" s="90" customFormat="1" ht="14.25">
      <c r="A39" s="67">
        <v>34</v>
      </c>
      <c r="B39" s="68" t="s">
        <v>15</v>
      </c>
      <c r="C39" s="69" t="s">
        <v>9</v>
      </c>
      <c r="D39" s="31">
        <v>8.6</v>
      </c>
      <c r="E39" s="31">
        <v>8.6</v>
      </c>
      <c r="F39" s="31">
        <v>8.6</v>
      </c>
      <c r="G39" s="31">
        <v>8</v>
      </c>
      <c r="H39" s="31">
        <v>8.5</v>
      </c>
      <c r="I39" s="31">
        <v>9.44</v>
      </c>
      <c r="J39" s="31">
        <v>9.7</v>
      </c>
      <c r="K39" s="31">
        <v>9.97</v>
      </c>
      <c r="L39" s="31">
        <v>10.58</v>
      </c>
      <c r="M39" s="31">
        <v>11.2</v>
      </c>
      <c r="N39" s="70">
        <v>16.23</v>
      </c>
      <c r="O39" s="70">
        <v>15.76</v>
      </c>
      <c r="P39" s="71">
        <v>15.71</v>
      </c>
      <c r="Q39" s="72">
        <v>15.43</v>
      </c>
      <c r="R39" s="71">
        <v>14.89</v>
      </c>
      <c r="S39" s="70">
        <v>14.38</v>
      </c>
      <c r="T39" s="73">
        <v>15.23</v>
      </c>
      <c r="U39" s="73">
        <v>14.95</v>
      </c>
      <c r="V39" s="73">
        <v>14.71</v>
      </c>
      <c r="W39" s="73">
        <v>15.18</v>
      </c>
      <c r="X39" s="73">
        <v>15.69</v>
      </c>
      <c r="Y39" s="73">
        <v>15.92</v>
      </c>
      <c r="Z39" s="73">
        <v>15.84</v>
      </c>
    </row>
    <row r="40" spans="1:26" ht="14.25">
      <c r="A40" s="10">
        <v>35</v>
      </c>
      <c r="B40" s="24" t="s">
        <v>16</v>
      </c>
      <c r="C40" s="39" t="s">
        <v>9</v>
      </c>
      <c r="D40" s="31">
        <v>0.003</v>
      </c>
      <c r="E40" s="31">
        <v>0.005</v>
      </c>
      <c r="F40" s="31">
        <v>0.008</v>
      </c>
      <c r="G40" s="31">
        <v>0.0059</v>
      </c>
      <c r="H40" s="31">
        <v>0.004</v>
      </c>
      <c r="I40" s="31">
        <v>0.003</v>
      </c>
      <c r="J40" s="31">
        <v>0.042</v>
      </c>
      <c r="K40" s="31">
        <v>0.015</v>
      </c>
      <c r="L40" s="31">
        <v>0.019</v>
      </c>
      <c r="M40" s="31">
        <v>0.01</v>
      </c>
      <c r="N40" s="70">
        <v>0.0245</v>
      </c>
      <c r="O40" s="70">
        <v>0.0278</v>
      </c>
      <c r="P40" s="71">
        <v>0.046</v>
      </c>
      <c r="Q40" s="72">
        <v>0.0322</v>
      </c>
      <c r="R40" s="76">
        <v>0.0162</v>
      </c>
      <c r="S40" s="86">
        <v>0.025442</v>
      </c>
      <c r="T40" s="87">
        <v>0.035</v>
      </c>
      <c r="U40" s="87">
        <v>0.065</v>
      </c>
      <c r="V40" s="87">
        <v>0.051</v>
      </c>
      <c r="W40" s="87">
        <v>0.05</v>
      </c>
      <c r="X40" s="87">
        <v>0.063</v>
      </c>
      <c r="Y40" s="87">
        <v>0.076</v>
      </c>
      <c r="Z40" s="87">
        <v>0.052</v>
      </c>
    </row>
    <row r="41" spans="1:26" ht="63" customHeight="1">
      <c r="A41" s="10">
        <v>36</v>
      </c>
      <c r="B41" s="46" t="s">
        <v>36</v>
      </c>
      <c r="C41" s="39" t="s">
        <v>0</v>
      </c>
      <c r="D41" s="91">
        <f aca="true" t="shared" si="21" ref="D41:Q41">IF(D40="","n/a",D40/D39)</f>
        <v>0.0003488372093023256</v>
      </c>
      <c r="E41" s="91">
        <f t="shared" si="21"/>
        <v>0.0005813953488372093</v>
      </c>
      <c r="F41" s="91">
        <f t="shared" si="21"/>
        <v>0.0009302325581395349</v>
      </c>
      <c r="G41" s="91">
        <f t="shared" si="21"/>
        <v>0.0007375</v>
      </c>
      <c r="H41" s="91">
        <f t="shared" si="21"/>
        <v>0.00047058823529411766</v>
      </c>
      <c r="I41" s="91">
        <f t="shared" si="21"/>
        <v>0.00031779661016949156</v>
      </c>
      <c r="J41" s="91">
        <f t="shared" si="21"/>
        <v>0.004329896907216495</v>
      </c>
      <c r="K41" s="91">
        <f t="shared" si="21"/>
        <v>0.0015045135406218655</v>
      </c>
      <c r="L41" s="91">
        <f t="shared" si="21"/>
        <v>0.0017958412098298675</v>
      </c>
      <c r="M41" s="91">
        <f t="shared" si="21"/>
        <v>0.0008928571428571429</v>
      </c>
      <c r="N41" s="91">
        <f t="shared" si="21"/>
        <v>0.0015095502156500307</v>
      </c>
      <c r="O41" s="91">
        <f t="shared" si="21"/>
        <v>0.001763959390862944</v>
      </c>
      <c r="P41" s="91">
        <f t="shared" si="21"/>
        <v>0.002928071292170592</v>
      </c>
      <c r="Q41" s="91">
        <f t="shared" si="21"/>
        <v>0.002086843810758263</v>
      </c>
      <c r="R41" s="91">
        <f aca="true" t="shared" si="22" ref="R41:X41">IF(R40="","n/a",R40/R39)</f>
        <v>0.0010879785090664874</v>
      </c>
      <c r="S41" s="91">
        <f t="shared" si="22"/>
        <v>0.0017692628650904031</v>
      </c>
      <c r="T41" s="91">
        <f t="shared" si="22"/>
        <v>0.002298095863427446</v>
      </c>
      <c r="U41" s="91">
        <f t="shared" si="22"/>
        <v>0.004347826086956522</v>
      </c>
      <c r="V41" s="91">
        <f t="shared" si="22"/>
        <v>0.0034670292318150914</v>
      </c>
      <c r="W41" s="91">
        <f t="shared" si="22"/>
        <v>0.003293807641633729</v>
      </c>
      <c r="X41" s="91">
        <f t="shared" si="22"/>
        <v>0.00401529636711281</v>
      </c>
      <c r="Y41" s="91">
        <f>IF(Y40="","n/a",Y40/Y39)</f>
        <v>0.004773869346733668</v>
      </c>
      <c r="Z41" s="91">
        <f>IF(Z40="","n/a",Z40/Z39)</f>
        <v>0.0032828282828282827</v>
      </c>
    </row>
    <row r="42" spans="1:26" ht="14.25">
      <c r="A42" s="10">
        <v>37</v>
      </c>
      <c r="B42" s="46" t="s">
        <v>17</v>
      </c>
      <c r="C42" s="39" t="s">
        <v>12</v>
      </c>
      <c r="D42" s="31">
        <v>89.4</v>
      </c>
      <c r="E42" s="31">
        <v>66.77</v>
      </c>
      <c r="F42" s="31">
        <v>67.87</v>
      </c>
      <c r="G42" s="31">
        <v>98.6</v>
      </c>
      <c r="H42" s="31">
        <v>40.18</v>
      </c>
      <c r="I42" s="31">
        <v>21.9</v>
      </c>
      <c r="J42" s="31">
        <v>80.7</v>
      </c>
      <c r="K42" s="31">
        <v>67.36</v>
      </c>
      <c r="L42" s="31">
        <v>37.29</v>
      </c>
      <c r="M42" s="31">
        <v>98.59</v>
      </c>
      <c r="N42" s="70">
        <v>174.3</v>
      </c>
      <c r="O42" s="70">
        <v>132.2</v>
      </c>
      <c r="P42" s="22">
        <v>101.039</v>
      </c>
      <c r="Q42" s="85">
        <v>90.038</v>
      </c>
      <c r="R42" s="70">
        <v>87.376</v>
      </c>
      <c r="S42" s="78">
        <v>67.8</v>
      </c>
      <c r="T42" s="54">
        <v>95.89</v>
      </c>
      <c r="U42" s="54">
        <v>133.54</v>
      </c>
      <c r="V42" s="54">
        <v>156.32</v>
      </c>
      <c r="W42" s="54">
        <v>146.8</v>
      </c>
      <c r="X42" s="54">
        <v>66.3</v>
      </c>
      <c r="Y42" s="54">
        <v>247.2</v>
      </c>
      <c r="Z42" s="54">
        <v>170.5</v>
      </c>
    </row>
    <row r="43" spans="1:26" ht="42.75">
      <c r="A43" s="10">
        <v>38</v>
      </c>
      <c r="B43" s="46" t="s">
        <v>38</v>
      </c>
      <c r="C43" s="39" t="s">
        <v>13</v>
      </c>
      <c r="D43" s="59">
        <f aca="true" t="shared" si="23" ref="D43:Q43">IF(D42="","n/a",D42/D39)</f>
        <v>10.395348837209303</v>
      </c>
      <c r="E43" s="59">
        <f t="shared" si="23"/>
        <v>7.763953488372093</v>
      </c>
      <c r="F43" s="59">
        <f t="shared" si="23"/>
        <v>7.89186046511628</v>
      </c>
      <c r="G43" s="59">
        <f t="shared" si="23"/>
        <v>12.325</v>
      </c>
      <c r="H43" s="59">
        <f t="shared" si="23"/>
        <v>4.727058823529411</v>
      </c>
      <c r="I43" s="59">
        <f t="shared" si="23"/>
        <v>2.319915254237288</v>
      </c>
      <c r="J43" s="59">
        <f t="shared" si="23"/>
        <v>8.31958762886598</v>
      </c>
      <c r="K43" s="59">
        <f t="shared" si="23"/>
        <v>6.756268806419257</v>
      </c>
      <c r="L43" s="59">
        <f t="shared" si="23"/>
        <v>3.5245746691871456</v>
      </c>
      <c r="M43" s="59">
        <f t="shared" si="23"/>
        <v>8.802678571428572</v>
      </c>
      <c r="N43" s="59">
        <f t="shared" si="23"/>
        <v>10.739371534195934</v>
      </c>
      <c r="O43" s="59">
        <f t="shared" si="23"/>
        <v>8.388324873096446</v>
      </c>
      <c r="P43" s="59">
        <f t="shared" si="23"/>
        <v>6.431508593252705</v>
      </c>
      <c r="Q43" s="59">
        <f t="shared" si="23"/>
        <v>5.835255994815295</v>
      </c>
      <c r="R43" s="59">
        <f aca="true" t="shared" si="24" ref="R43:X43">IF(R42="","n/a",R42/R39)</f>
        <v>5.868099395567495</v>
      </c>
      <c r="S43" s="59">
        <f t="shared" si="24"/>
        <v>4.714881780250347</v>
      </c>
      <c r="T43" s="59">
        <f t="shared" si="24"/>
        <v>6.29612606697308</v>
      </c>
      <c r="U43" s="59">
        <f t="shared" si="24"/>
        <v>8.932441471571906</v>
      </c>
      <c r="V43" s="59">
        <f t="shared" si="24"/>
        <v>10.626784500339904</v>
      </c>
      <c r="W43" s="59">
        <f t="shared" si="24"/>
        <v>9.670619235836629</v>
      </c>
      <c r="X43" s="59">
        <f t="shared" si="24"/>
        <v>4.225621414913958</v>
      </c>
      <c r="Y43" s="59">
        <f>IF(Y42="","n/a",Y42/Y39)</f>
        <v>15.527638190954773</v>
      </c>
      <c r="Z43" s="59">
        <f>IF(Z42="","n/a",Z42/Z39)</f>
        <v>10.76388888888889</v>
      </c>
    </row>
    <row r="44" spans="1:26" ht="28.5" customHeight="1">
      <c r="A44" s="39">
        <v>39</v>
      </c>
      <c r="B44" s="102" t="s">
        <v>46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4.25">
      <c r="A45" s="10">
        <v>40</v>
      </c>
      <c r="B45" s="46" t="s">
        <v>15</v>
      </c>
      <c r="C45" s="39" t="s">
        <v>9</v>
      </c>
      <c r="D45" s="31">
        <v>0.14</v>
      </c>
      <c r="E45" s="31">
        <v>0.14</v>
      </c>
      <c r="F45" s="31">
        <v>0.12</v>
      </c>
      <c r="G45" s="31">
        <v>0.22</v>
      </c>
      <c r="H45" s="31">
        <v>0.23</v>
      </c>
      <c r="I45" s="31">
        <v>0.27</v>
      </c>
      <c r="J45" s="31">
        <v>0.36</v>
      </c>
      <c r="K45" s="31">
        <v>0.35</v>
      </c>
      <c r="L45" s="31">
        <v>0.43</v>
      </c>
      <c r="M45" s="31">
        <v>0.54</v>
      </c>
      <c r="N45" s="31">
        <v>1.9</v>
      </c>
      <c r="O45" s="31">
        <v>2</v>
      </c>
      <c r="P45" s="29">
        <v>2.01</v>
      </c>
      <c r="Q45" s="92">
        <v>2.12</v>
      </c>
      <c r="R45" s="32">
        <v>2.43</v>
      </c>
      <c r="S45" s="54">
        <v>2.12</v>
      </c>
      <c r="T45" s="54">
        <v>2.15</v>
      </c>
      <c r="U45" s="54">
        <v>2.63</v>
      </c>
      <c r="V45" s="54">
        <v>2.98</v>
      </c>
      <c r="W45" s="54">
        <v>3.01</v>
      </c>
      <c r="X45" s="54">
        <v>3.05</v>
      </c>
      <c r="Y45" s="54">
        <v>3.2</v>
      </c>
      <c r="Z45" s="54">
        <v>3.6</v>
      </c>
    </row>
    <row r="46" spans="1:26" ht="14.25">
      <c r="A46" s="10">
        <v>41</v>
      </c>
      <c r="B46" s="24" t="s">
        <v>16</v>
      </c>
      <c r="C46" s="39" t="s">
        <v>9</v>
      </c>
      <c r="D46" s="93">
        <v>0.001</v>
      </c>
      <c r="E46" s="93">
        <v>0.001</v>
      </c>
      <c r="F46" s="93">
        <v>0.0007</v>
      </c>
      <c r="G46" s="93">
        <v>0.008</v>
      </c>
      <c r="H46" s="93">
        <v>0.001</v>
      </c>
      <c r="I46" s="93">
        <v>0.001</v>
      </c>
      <c r="J46" s="93">
        <v>0.001</v>
      </c>
      <c r="K46" s="93">
        <v>0.0001</v>
      </c>
      <c r="L46" s="93" t="s">
        <v>21</v>
      </c>
      <c r="M46" s="93">
        <v>0.003</v>
      </c>
      <c r="N46" s="86">
        <v>0.003</v>
      </c>
      <c r="O46" s="86">
        <v>0.004814</v>
      </c>
      <c r="P46" s="94">
        <v>0.004433</v>
      </c>
      <c r="Q46" s="95">
        <v>0.004979</v>
      </c>
      <c r="R46" s="94">
        <v>0.003353</v>
      </c>
      <c r="S46" s="96">
        <v>0.002956</v>
      </c>
      <c r="T46" s="54">
        <v>0.01</v>
      </c>
      <c r="U46" s="54">
        <v>0.004</v>
      </c>
      <c r="V46" s="54">
        <v>0.001</v>
      </c>
      <c r="W46" s="54">
        <v>0.003</v>
      </c>
      <c r="X46" s="54">
        <v>0.001</v>
      </c>
      <c r="Y46" s="54">
        <v>0.002</v>
      </c>
      <c r="Z46" s="54">
        <v>0.005</v>
      </c>
    </row>
    <row r="47" spans="1:26" ht="57">
      <c r="A47" s="10">
        <v>42</v>
      </c>
      <c r="B47" s="46" t="s">
        <v>39</v>
      </c>
      <c r="C47" s="39" t="s">
        <v>0</v>
      </c>
      <c r="D47" s="79">
        <f aca="true" t="shared" si="25" ref="D47:Q47">IF(D46="","n/a",D46/D45)</f>
        <v>0.007142857142857143</v>
      </c>
      <c r="E47" s="79">
        <f t="shared" si="25"/>
        <v>0.007142857142857143</v>
      </c>
      <c r="F47" s="79">
        <f t="shared" si="25"/>
        <v>0.005833333333333334</v>
      </c>
      <c r="G47" s="79">
        <f t="shared" si="25"/>
        <v>0.03636363636363636</v>
      </c>
      <c r="H47" s="79">
        <f t="shared" si="25"/>
        <v>0.004347826086956522</v>
      </c>
      <c r="I47" s="79">
        <f t="shared" si="25"/>
        <v>0.0037037037037037034</v>
      </c>
      <c r="J47" s="79">
        <f t="shared" si="25"/>
        <v>0.002777777777777778</v>
      </c>
      <c r="K47" s="79">
        <f t="shared" si="25"/>
        <v>0.00028571428571428574</v>
      </c>
      <c r="L47" s="79" t="s">
        <v>21</v>
      </c>
      <c r="M47" s="79">
        <f t="shared" si="25"/>
        <v>0.005555555555555555</v>
      </c>
      <c r="N47" s="79">
        <f t="shared" si="25"/>
        <v>0.0015789473684210528</v>
      </c>
      <c r="O47" s="79">
        <f t="shared" si="25"/>
        <v>0.002407</v>
      </c>
      <c r="P47" s="79">
        <f t="shared" si="25"/>
        <v>0.0022054726368159207</v>
      </c>
      <c r="Q47" s="79">
        <f t="shared" si="25"/>
        <v>0.0023485849056603773</v>
      </c>
      <c r="R47" s="79">
        <f aca="true" t="shared" si="26" ref="R47:W47">IF(R46="","n/a",R46/R45)</f>
        <v>0.001379835390946502</v>
      </c>
      <c r="S47" s="79">
        <f t="shared" si="26"/>
        <v>0.0013943396226415094</v>
      </c>
      <c r="T47" s="79">
        <f t="shared" si="26"/>
        <v>0.004651162790697674</v>
      </c>
      <c r="U47" s="79">
        <f t="shared" si="26"/>
        <v>0.0015209125475285172</v>
      </c>
      <c r="V47" s="79">
        <f t="shared" si="26"/>
        <v>0.00033557046979865775</v>
      </c>
      <c r="W47" s="79">
        <f t="shared" si="26"/>
        <v>0.0009966777408637875</v>
      </c>
      <c r="X47" s="79">
        <f>IF(X46="","n/a",X46/X45)</f>
        <v>0.0003278688524590164</v>
      </c>
      <c r="Y47" s="79">
        <f>IF(Y46="","n/a",Y46/Y45)</f>
        <v>0.000625</v>
      </c>
      <c r="Z47" s="79">
        <f>IF(Z46="","n/a",Z46/Z45)</f>
        <v>0.001388888888888889</v>
      </c>
    </row>
    <row r="48" spans="1:26" ht="14.25">
      <c r="A48" s="10">
        <v>43</v>
      </c>
      <c r="B48" s="46" t="s">
        <v>17</v>
      </c>
      <c r="C48" s="39" t="s">
        <v>12</v>
      </c>
      <c r="D48" s="31">
        <v>13</v>
      </c>
      <c r="E48" s="31">
        <v>11.11</v>
      </c>
      <c r="F48" s="31">
        <v>10.9</v>
      </c>
      <c r="G48" s="31">
        <v>15</v>
      </c>
      <c r="H48" s="31">
        <v>11.7</v>
      </c>
      <c r="I48" s="31">
        <v>14.6</v>
      </c>
      <c r="J48" s="31">
        <v>13.7</v>
      </c>
      <c r="K48" s="31">
        <v>6.5</v>
      </c>
      <c r="L48" s="31" t="s">
        <v>21</v>
      </c>
      <c r="M48" s="31">
        <v>10.94</v>
      </c>
      <c r="N48" s="70">
        <v>14.79</v>
      </c>
      <c r="O48" s="70">
        <v>37.147</v>
      </c>
      <c r="P48" s="18">
        <v>19.771</v>
      </c>
      <c r="Q48" s="88">
        <v>16.384</v>
      </c>
      <c r="R48" s="18">
        <v>14.059</v>
      </c>
      <c r="S48" s="78">
        <v>13.013</v>
      </c>
      <c r="T48" s="54">
        <v>3.31</v>
      </c>
      <c r="U48" s="54">
        <v>32.5</v>
      </c>
      <c r="V48" s="54">
        <v>36.4</v>
      </c>
      <c r="W48" s="54">
        <v>63.6</v>
      </c>
      <c r="X48" s="54">
        <v>0.3</v>
      </c>
      <c r="Y48" s="54">
        <v>40.4</v>
      </c>
      <c r="Z48" s="54">
        <v>23.5</v>
      </c>
    </row>
    <row r="49" spans="1:26" ht="28.5">
      <c r="A49" s="10">
        <v>44</v>
      </c>
      <c r="B49" s="46" t="s">
        <v>26</v>
      </c>
      <c r="C49" s="39" t="s">
        <v>13</v>
      </c>
      <c r="D49" s="59">
        <f aca="true" t="shared" si="27" ref="D49:Q49">IF(D48="","n/a",D48/D45)</f>
        <v>92.85714285714285</v>
      </c>
      <c r="E49" s="59">
        <f t="shared" si="27"/>
        <v>79.35714285714285</v>
      </c>
      <c r="F49" s="59">
        <f t="shared" si="27"/>
        <v>90.83333333333334</v>
      </c>
      <c r="G49" s="59">
        <f t="shared" si="27"/>
        <v>68.18181818181819</v>
      </c>
      <c r="H49" s="59">
        <f t="shared" si="27"/>
        <v>50.8695652173913</v>
      </c>
      <c r="I49" s="59">
        <f t="shared" si="27"/>
        <v>54.07407407407407</v>
      </c>
      <c r="J49" s="59">
        <f t="shared" si="27"/>
        <v>38.05555555555556</v>
      </c>
      <c r="K49" s="59">
        <f t="shared" si="27"/>
        <v>18.571428571428573</v>
      </c>
      <c r="L49" s="59" t="s">
        <v>21</v>
      </c>
      <c r="M49" s="59">
        <f t="shared" si="27"/>
        <v>20.259259259259256</v>
      </c>
      <c r="N49" s="59">
        <f t="shared" si="27"/>
        <v>7.784210526315789</v>
      </c>
      <c r="O49" s="59">
        <f t="shared" si="27"/>
        <v>18.5735</v>
      </c>
      <c r="P49" s="59">
        <f t="shared" si="27"/>
        <v>9.836318407960201</v>
      </c>
      <c r="Q49" s="59">
        <f t="shared" si="27"/>
        <v>7.728301886792453</v>
      </c>
      <c r="R49" s="59">
        <f aca="true" t="shared" si="28" ref="R49:W49">IF(R48="","n/a",R48/R45)</f>
        <v>5.78559670781893</v>
      </c>
      <c r="S49" s="59">
        <f t="shared" si="28"/>
        <v>6.138207547169811</v>
      </c>
      <c r="T49" s="59">
        <f t="shared" si="28"/>
        <v>1.5395348837209304</v>
      </c>
      <c r="U49" s="59">
        <f t="shared" si="28"/>
        <v>12.357414448669202</v>
      </c>
      <c r="V49" s="59">
        <f t="shared" si="28"/>
        <v>12.21476510067114</v>
      </c>
      <c r="W49" s="59">
        <f t="shared" si="28"/>
        <v>21.129568106312295</v>
      </c>
      <c r="X49" s="59">
        <f>IF(X48="","n/a",X48/X45)</f>
        <v>0.09836065573770492</v>
      </c>
      <c r="Y49" s="59">
        <f>IF(Y48="","n/a",Y48/Y45)</f>
        <v>12.624999999999998</v>
      </c>
      <c r="Z49" s="59">
        <f>IF(Z48="","n/a",Z48/Z45)</f>
        <v>6.527777777777778</v>
      </c>
    </row>
    <row r="53" ht="14.25">
      <c r="B53" s="97" t="s">
        <v>47</v>
      </c>
    </row>
    <row r="68" ht="14.25">
      <c r="B68" s="98"/>
    </row>
    <row r="69" ht="14.25">
      <c r="B69" s="98"/>
    </row>
    <row r="70" ht="14.25">
      <c r="B70" s="98"/>
    </row>
    <row r="71" ht="14.25">
      <c r="B71" s="98"/>
    </row>
    <row r="72" ht="14.25">
      <c r="B72" s="98"/>
    </row>
    <row r="76" ht="15" customHeight="1"/>
    <row r="77" ht="15" customHeight="1"/>
  </sheetData>
  <sheetProtection/>
  <mergeCells count="7">
    <mergeCell ref="B4:Z4"/>
    <mergeCell ref="B1:Z1"/>
    <mergeCell ref="B26:Z26"/>
    <mergeCell ref="B32:Z32"/>
    <mergeCell ref="B38:Z38"/>
    <mergeCell ref="B44:Z44"/>
    <mergeCell ref="B21:Z21"/>
  </mergeCells>
  <printOptions/>
  <pageMargins left="0.7086614173228347" right="0.7086614173228347" top="0.7874015748031497" bottom="0.7874015748031497" header="0.31496062992125984" footer="0.31496062992125984"/>
  <pageSetup fitToHeight="5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2.140625" style="0" customWidth="1"/>
    <col min="2" max="2" width="73.00390625" style="0" customWidth="1"/>
    <col min="3" max="4" width="56.28125" style="0" customWidth="1"/>
  </cols>
  <sheetData>
    <row r="1" spans="1:2" ht="15">
      <c r="A1" s="1" t="s">
        <v>48</v>
      </c>
      <c r="B1" s="2" t="s">
        <v>25</v>
      </c>
    </row>
    <row r="2" spans="1:2" ht="120">
      <c r="A2" s="1" t="s">
        <v>49</v>
      </c>
      <c r="B2" s="3" t="s">
        <v>50</v>
      </c>
    </row>
    <row r="3" spans="1:2" ht="30">
      <c r="A3" s="1" t="s">
        <v>51</v>
      </c>
      <c r="B3" s="4" t="s">
        <v>52</v>
      </c>
    </row>
    <row r="4" spans="1:2" ht="15">
      <c r="A4" s="1" t="s">
        <v>53</v>
      </c>
      <c r="B4" s="2" t="s">
        <v>54</v>
      </c>
    </row>
    <row r="5" spans="1:2" ht="120">
      <c r="A5" s="1" t="s">
        <v>55</v>
      </c>
      <c r="B5" s="4" t="s">
        <v>56</v>
      </c>
    </row>
    <row r="6" spans="1:2" ht="15">
      <c r="A6" s="1" t="s">
        <v>57</v>
      </c>
      <c r="B6" s="2" t="s">
        <v>58</v>
      </c>
    </row>
    <row r="7" spans="1:2" ht="195">
      <c r="A7" s="1" t="s">
        <v>59</v>
      </c>
      <c r="B7" s="4" t="s">
        <v>60</v>
      </c>
    </row>
    <row r="8" spans="1:2" ht="30">
      <c r="A8" s="1" t="s">
        <v>61</v>
      </c>
      <c r="B8" s="4" t="s">
        <v>62</v>
      </c>
    </row>
    <row r="9" spans="1:2" ht="30">
      <c r="A9" s="1" t="s">
        <v>63</v>
      </c>
      <c r="B9" s="2" t="s">
        <v>70</v>
      </c>
    </row>
    <row r="10" spans="1:2" ht="15">
      <c r="A10" s="107" t="s">
        <v>64</v>
      </c>
      <c r="B10" s="109" t="s">
        <v>28</v>
      </c>
    </row>
    <row r="11" spans="1:2" ht="15">
      <c r="A11" s="108"/>
      <c r="B11" s="110"/>
    </row>
    <row r="12" spans="1:2" ht="15">
      <c r="A12" s="108"/>
      <c r="B12" s="111"/>
    </row>
    <row r="13" spans="1:2" ht="15">
      <c r="A13" s="1" t="s">
        <v>65</v>
      </c>
      <c r="B13" s="5" t="s">
        <v>66</v>
      </c>
    </row>
    <row r="14" spans="1:2" ht="15">
      <c r="A14" s="1" t="s">
        <v>67</v>
      </c>
      <c r="B14" s="2" t="s">
        <v>68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Сунгат Габдурашит</cp:lastModifiedBy>
  <cp:lastPrinted>2023-10-27T09:22:06Z</cp:lastPrinted>
  <dcterms:created xsi:type="dcterms:W3CDTF">2011-05-01T09:55:58Z</dcterms:created>
  <dcterms:modified xsi:type="dcterms:W3CDTF">2023-12-21T09:00:10Z</dcterms:modified>
  <cp:category/>
  <cp:version/>
  <cp:contentType/>
  <cp:contentStatus/>
</cp:coreProperties>
</file>